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270" windowWidth="13890" windowHeight="11640" tabRatio="858" firstSheet="1" activeTab="1"/>
  </bookViews>
  <sheets>
    <sheet name="Уч ЮН" sheetId="1" state="hidden" r:id="rId1"/>
    <sheet name="60 ЮН" sheetId="2" r:id="rId2"/>
    <sheet name="финал 60 ЮН" sheetId="3" state="hidden" r:id="rId3"/>
    <sheet name="200 ЮН" sheetId="4" r:id="rId4"/>
    <sheet name="финал 200 ЮН" sheetId="5" state="hidden" r:id="rId5"/>
    <sheet name="400 ЮН" sheetId="6" r:id="rId6"/>
    <sheet name="800 ЮН" sheetId="7" r:id="rId7"/>
    <sheet name="1500 ЮН" sheetId="8" r:id="rId8"/>
    <sheet name="60сб ЮН" sheetId="9" r:id="rId9"/>
    <sheet name="финал 60сб ЮН" sheetId="10" state="hidden" r:id="rId10"/>
    <sheet name="выс ЮН" sheetId="11" r:id="rId11"/>
    <sheet name="длина ЮН" sheetId="12" r:id="rId12"/>
  </sheets>
  <definedNames>
    <definedName name="Z_2CB5C6AB_8CA4_4A12_8C86_30C44E11A564_.wvu.Cols" localSheetId="7" hidden="1">'1500 ЮН'!$B:$B,'1500 ЮН'!#REF!,'1500 ЮН'!$L:$N,'1500 ЮН'!$P:$T</definedName>
    <definedName name="Z_2CB5C6AB_8CA4_4A12_8C86_30C44E11A564_.wvu.Cols" localSheetId="3" hidden="1">'200 ЮН'!$B:$B,'200 ЮН'!#REF!,'200 ЮН'!$M:$O,'200 ЮН'!$Q:$U</definedName>
    <definedName name="Z_2CB5C6AB_8CA4_4A12_8C86_30C44E11A564_.wvu.Cols" localSheetId="5" hidden="1">'400 ЮН'!$B:$B,'400 ЮН'!#REF!,'400 ЮН'!$L:$N,'400 ЮН'!$P:$T</definedName>
    <definedName name="Z_2CB5C6AB_8CA4_4A12_8C86_30C44E11A564_.wvu.Cols" localSheetId="1" hidden="1">'60 ЮН'!$B:$B,'60 ЮН'!#REF!,'60 ЮН'!$M:$O,'60 ЮН'!$Q:$U</definedName>
    <definedName name="Z_2CB5C6AB_8CA4_4A12_8C86_30C44E11A564_.wvu.Cols" localSheetId="8" hidden="1">'60сб ЮН'!$B:$B,'60сб ЮН'!#REF!,'60сб ЮН'!$M:$O,'60сб ЮН'!$Q:$U</definedName>
    <definedName name="Z_2CB5C6AB_8CA4_4A12_8C86_30C44E11A564_.wvu.Cols" localSheetId="6" hidden="1">'800 ЮН'!$B:$B,'800 ЮН'!#REF!,'800 ЮН'!$L:$N,'800 ЮН'!$P:$T</definedName>
    <definedName name="Z_2CB5C6AB_8CA4_4A12_8C86_30C44E11A564_.wvu.Cols" localSheetId="10" hidden="1">'выс ЮН'!$A:$A,'выс ЮН'!$C:$C,'выс ЮН'!$H:$H,'выс ЮН'!$M:$AL</definedName>
    <definedName name="Z_2CB5C6AB_8CA4_4A12_8C86_30C44E11A564_.wvu.Cols" localSheetId="11" hidden="1">'длина ЮН'!$B:$B,'длина ЮН'!$G:$G,'длина ЮН'!$M:$V</definedName>
    <definedName name="Z_2CB5C6AB_8CA4_4A12_8C86_30C44E11A564_.wvu.Cols" localSheetId="4" hidden="1">'финал 200 ЮН'!$B:$B,'финал 200 ЮН'!$F:$F,'финал 200 ЮН'!$L:$N,'финал 200 ЮН'!$P:$T</definedName>
    <definedName name="Z_2CB5C6AB_8CA4_4A12_8C86_30C44E11A564_.wvu.Cols" localSheetId="2" hidden="1">'финал 60 ЮН'!$B:$B,'финал 60 ЮН'!$F:$F,'финал 60 ЮН'!#REF!,'финал 60 ЮН'!$I:$M</definedName>
    <definedName name="Z_2CB5C6AB_8CA4_4A12_8C86_30C44E11A564_.wvu.Cols" localSheetId="9" hidden="1">'финал 60сб ЮН'!$B:$B,'финал 60сб ЮН'!$F:$F,'финал 60сб ЮН'!#REF!,'финал 60сб ЮН'!$I:$M</definedName>
    <definedName name="Z_2CB5C6AB_8CA4_4A12_8C86_30C44E11A564_.wvu.PrintArea" localSheetId="7" hidden="1">'1500 ЮН'!$A$1:$T$25</definedName>
    <definedName name="Z_2CB5C6AB_8CA4_4A12_8C86_30C44E11A564_.wvu.PrintArea" localSheetId="3" hidden="1">'200 ЮН'!$A$1:$U$37</definedName>
    <definedName name="Z_2CB5C6AB_8CA4_4A12_8C86_30C44E11A564_.wvu.PrintArea" localSheetId="5" hidden="1">'400 ЮН'!$A$1:$T$28</definedName>
    <definedName name="Z_2CB5C6AB_8CA4_4A12_8C86_30C44E11A564_.wvu.PrintArea" localSheetId="1" hidden="1">'60 ЮН'!$A$1:$U$40</definedName>
    <definedName name="Z_2CB5C6AB_8CA4_4A12_8C86_30C44E11A564_.wvu.PrintArea" localSheetId="8" hidden="1">'60сб ЮН'!$A$1:$U$28</definedName>
    <definedName name="Z_2CB5C6AB_8CA4_4A12_8C86_30C44E11A564_.wvu.PrintArea" localSheetId="6" hidden="1">'800 ЮН'!$A$1:$T$27</definedName>
    <definedName name="Z_2CB5C6AB_8CA4_4A12_8C86_30C44E11A564_.wvu.PrintArea" localSheetId="10" hidden="1">'выс ЮН'!$B$1:$AL$6</definedName>
    <definedName name="Z_2CB5C6AB_8CA4_4A12_8C86_30C44E11A564_.wvu.PrintArea" localSheetId="11" hidden="1">'длина ЮН'!$A$1:$V$6</definedName>
    <definedName name="Z_2CB5C6AB_8CA4_4A12_8C86_30C44E11A564_.wvu.PrintArea" localSheetId="0" hidden="1">'Уч ЮН'!$A$1:$J$186</definedName>
    <definedName name="Z_2CB5C6AB_8CA4_4A12_8C86_30C44E11A564_.wvu.PrintArea" localSheetId="4" hidden="1">'финал 200 ЮН'!$A$1:$T$32</definedName>
    <definedName name="Z_2CB5C6AB_8CA4_4A12_8C86_30C44E11A564_.wvu.PrintArea" localSheetId="2" hidden="1">'финал 60 ЮН'!$A$1:$M$48</definedName>
    <definedName name="Z_2CB5C6AB_8CA4_4A12_8C86_30C44E11A564_.wvu.PrintArea" localSheetId="9" hidden="1">'финал 60сб ЮН'!$A$1:$M$48</definedName>
    <definedName name="Z_4654A10B_BF2C_4F91_B821_84CF341F9FF3_.wvu.Cols" localSheetId="7" hidden="1">'1500 ЮН'!$A:$B,'1500 ЮН'!#REF!,'1500 ЮН'!$L:$M,'1500 ЮН'!$P:$AJ</definedName>
    <definedName name="Z_4654A10B_BF2C_4F91_B821_84CF341F9FF3_.wvu.Cols" localSheetId="3" hidden="1">'200 ЮН'!$A:$B,'200 ЮН'!#REF!,'200 ЮН'!$M:$O,'200 ЮН'!$Q:$AL</definedName>
    <definedName name="Z_4654A10B_BF2C_4F91_B821_84CF341F9FF3_.wvu.Cols" localSheetId="5" hidden="1">'400 ЮН'!$A:$B,'400 ЮН'!#REF!,'400 ЮН'!$L:$N,'400 ЮН'!$P:$AK</definedName>
    <definedName name="Z_4654A10B_BF2C_4F91_B821_84CF341F9FF3_.wvu.Cols" localSheetId="1" hidden="1">'60 ЮН'!$A:$B,'60 ЮН'!#REF!,'60 ЮН'!$M:$O,'60 ЮН'!$Q:$AL</definedName>
    <definedName name="Z_4654A10B_BF2C_4F91_B821_84CF341F9FF3_.wvu.Cols" localSheetId="8" hidden="1">'60сб ЮН'!$A:$B,'60сб ЮН'!#REF!,'60сб ЮН'!$M:$O,'60сб ЮН'!$Q:$AL</definedName>
    <definedName name="Z_4654A10B_BF2C_4F91_B821_84CF341F9FF3_.wvu.Cols" localSheetId="6" hidden="1">'800 ЮН'!$A:$B,'800 ЮН'!#REF!,'800 ЮН'!$L:$M,'800 ЮН'!$P:$AJ</definedName>
    <definedName name="Z_4654A10B_BF2C_4F91_B821_84CF341F9FF3_.wvu.Cols" localSheetId="10" hidden="1">'выс ЮН'!$A:$C,'выс ЮН'!#REF!,'выс ЮН'!#REF!,'выс ЮН'!$M:$AL,'выс ЮН'!$AM:$AX</definedName>
    <definedName name="Z_4654A10B_BF2C_4F91_B821_84CF341F9FF3_.wvu.Cols" localSheetId="11" hidden="1">'длина ЮН'!$A:$B,'длина ЮН'!#REF!,'длина ЮН'!#REF!,'длина ЮН'!$M:$V,'длина ЮН'!$W:$AH</definedName>
    <definedName name="Z_4654A10B_BF2C_4F91_B821_84CF341F9FF3_.wvu.Cols" localSheetId="4" hidden="1">'финал 200 ЮН'!$A:$B,'финал 200 ЮН'!#REF!,'финал 200 ЮН'!$L:$N,'финал 200 ЮН'!$P:$T</definedName>
    <definedName name="Z_4654A10B_BF2C_4F91_B821_84CF341F9FF3_.wvu.Cols" localSheetId="2" hidden="1">'финал 60 ЮН'!$A:$B,'финал 60 ЮН'!#REF!,'финал 60 ЮН'!#REF!,'финал 60 ЮН'!$I:$M</definedName>
    <definedName name="Z_4654A10B_BF2C_4F91_B821_84CF341F9FF3_.wvu.Cols" localSheetId="9" hidden="1">'финал 60сб ЮН'!$A:$B,'финал 60сб ЮН'!#REF!,'финал 60сб ЮН'!#REF!,'финал 60сб ЮН'!$I:$M</definedName>
    <definedName name="Z_4654A10B_BF2C_4F91_B821_84CF341F9FF3_.wvu.PrintArea" localSheetId="10" hidden="1">'выс ЮН'!$A$1:$L$6</definedName>
    <definedName name="Z_4654A10B_BF2C_4F91_B821_84CF341F9FF3_.wvu.PrintArea" localSheetId="11" hidden="1">'длина ЮН'!$A$1:$L$6</definedName>
    <definedName name="Z_4654A10B_BF2C_4F91_B821_84CF341F9FF3_.wvu.Rows" localSheetId="7" hidden="1">'1500 ЮН'!$1:$6</definedName>
    <definedName name="Z_4654A10B_BF2C_4F91_B821_84CF341F9FF3_.wvu.Rows" localSheetId="6" hidden="1">'800 ЮН'!$1:$6</definedName>
    <definedName name="Z_4654A10B_BF2C_4F91_B821_84CF341F9FF3_.wvu.Rows" localSheetId="10" hidden="1">'выс ЮН'!$1:$6</definedName>
    <definedName name="Z_4654A10B_BF2C_4F91_B821_84CF341F9FF3_.wvu.Rows" localSheetId="11" hidden="1">'длина ЮН'!$1:$6</definedName>
    <definedName name="Z_948F6758_08EB_455E_9DF2_723DFC2E4E47_.wvu.Cols" localSheetId="7" hidden="1">'1500 ЮН'!$E:$E,'1500 ЮН'!$J:$J,'1500 ЮН'!$L:$N,'1500 ЮН'!$P:$T</definedName>
    <definedName name="Z_948F6758_08EB_455E_9DF2_723DFC2E4E47_.wvu.Cols" localSheetId="3" hidden="1">'200 ЮН'!$E:$E,'200 ЮН'!$Q:$U</definedName>
    <definedName name="Z_948F6758_08EB_455E_9DF2_723DFC2E4E47_.wvu.Cols" localSheetId="5" hidden="1">'400 ЮН'!$E:$E,'400 ЮН'!$J:$J,'400 ЮН'!$L:$N,'400 ЮН'!$P:$T</definedName>
    <definedName name="Z_948F6758_08EB_455E_9DF2_723DFC2E4E47_.wvu.Cols" localSheetId="1" hidden="1">'60 ЮН'!$K:$O,'60 ЮН'!$Q:$U</definedName>
    <definedName name="Z_948F6758_08EB_455E_9DF2_723DFC2E4E47_.wvu.Cols" localSheetId="8" hidden="1">'60сб ЮН'!$E:$E,'60сб ЮН'!$K:$K,'60сб ЮН'!$M:$O,'60сб ЮН'!$Q:$U</definedName>
    <definedName name="Z_948F6758_08EB_455E_9DF2_723DFC2E4E47_.wvu.Cols" localSheetId="6" hidden="1">'800 ЮН'!$J:$J,'800 ЮН'!$L:$N,'800 ЮН'!$P:$T</definedName>
    <definedName name="Z_948F6758_08EB_455E_9DF2_723DFC2E4E47_.wvu.Cols" localSheetId="10" hidden="1">'выс ЮН'!$A:$A,'выс ЮН'!$H:$H,'выс ЮН'!$M:$AW</definedName>
    <definedName name="Z_948F6758_08EB_455E_9DF2_723DFC2E4E47_.wvu.Cols" localSheetId="11" hidden="1">'длина ЮН'!$G:$G,'длина ЮН'!$I:$I,'длина ЮН'!$M:$V</definedName>
    <definedName name="Z_948F6758_08EB_455E_9DF2_723DFC2E4E47_.wvu.Cols" localSheetId="0" hidden="1">'Уч ЮН'!$H:$P</definedName>
    <definedName name="Z_948F6758_08EB_455E_9DF2_723DFC2E4E47_.wvu.Cols" localSheetId="4" hidden="1">'финал 200 ЮН'!$F:$F,'финал 200 ЮН'!$I:$P</definedName>
    <definedName name="Z_948F6758_08EB_455E_9DF2_723DFC2E4E47_.wvu.Cols" localSheetId="2" hidden="1">'финал 60 ЮН'!$F:$F,'финал 60 ЮН'!$J:$J</definedName>
    <definedName name="Z_948F6758_08EB_455E_9DF2_723DFC2E4E47_.wvu.Cols" localSheetId="9" hidden="1">'финал 60сб ЮН'!$F:$F</definedName>
    <definedName name="Z_948F6758_08EB_455E_9DF2_723DFC2E4E47_.wvu.FilterData" localSheetId="1" hidden="1">'60 ЮН'!$A$13:$AL$40</definedName>
    <definedName name="Z_948F6758_08EB_455E_9DF2_723DFC2E4E47_.wvu.PrintArea" localSheetId="7" hidden="1">'1500 ЮН'!$A$1:$T$61</definedName>
    <definedName name="Z_948F6758_08EB_455E_9DF2_723DFC2E4E47_.wvu.PrintArea" localSheetId="3" hidden="1">'200 ЮН'!$A$1:$U$191</definedName>
    <definedName name="Z_948F6758_08EB_455E_9DF2_723DFC2E4E47_.wvu.PrintArea" localSheetId="5" hidden="1">'400 ЮН'!$A$1:$T$129</definedName>
    <definedName name="Z_948F6758_08EB_455E_9DF2_723DFC2E4E47_.wvu.PrintArea" localSheetId="1" hidden="1">'60 ЮН'!$A$1:$U$155</definedName>
    <definedName name="Z_948F6758_08EB_455E_9DF2_723DFC2E4E47_.wvu.PrintArea" localSheetId="8" hidden="1">'60сб ЮН'!$A$1:$U$28</definedName>
    <definedName name="Z_948F6758_08EB_455E_9DF2_723DFC2E4E47_.wvu.PrintArea" localSheetId="6" hidden="1">'800 ЮН'!$A$1:$T$100</definedName>
    <definedName name="Z_948F6758_08EB_455E_9DF2_723DFC2E4E47_.wvu.PrintArea" localSheetId="10" hidden="1">'выс ЮН'!$A$1:$AL$19</definedName>
    <definedName name="Z_948F6758_08EB_455E_9DF2_723DFC2E4E47_.wvu.PrintArea" localSheetId="11" hidden="1">'длина ЮН'!$A$1:$V$25</definedName>
    <definedName name="Z_948F6758_08EB_455E_9DF2_723DFC2E4E47_.wvu.PrintArea" localSheetId="0" hidden="1">'Уч ЮН'!$A$1:$P$325</definedName>
    <definedName name="Z_948F6758_08EB_455E_9DF2_723DFC2E4E47_.wvu.PrintArea" localSheetId="4" hidden="1">'финал 200 ЮН'!$A$1:$T$35</definedName>
    <definedName name="Z_948F6758_08EB_455E_9DF2_723DFC2E4E47_.wvu.PrintArea" localSheetId="2" hidden="1">'финал 60 ЮН'!$A$1:$M$53</definedName>
    <definedName name="Z_948F6758_08EB_455E_9DF2_723DFC2E4E47_.wvu.PrintArea" localSheetId="9" hidden="1">'финал 60сб ЮН'!$A$1:$M$53</definedName>
    <definedName name="Z_948F6758_08EB_455E_9DF2_723DFC2E4E47_.wvu.Rows" localSheetId="3" hidden="1">'200 ЮН'!$10:$10,'200 ЮН'!$58:$58,'200 ЮН'!$122:$122,'200 ЮН'!$161:$161</definedName>
    <definedName name="Z_948F6758_08EB_455E_9DF2_723DFC2E4E47_.wvu.Rows" localSheetId="5" hidden="1">'400 ЮН'!$10:$10,'400 ЮН'!$31:$31,'400 ЮН'!$77:$77,'400 ЮН'!$110:$110</definedName>
    <definedName name="Z_948F6758_08EB_455E_9DF2_723DFC2E4E47_.wvu.Rows" localSheetId="1" hidden="1">'60 ЮН'!$84:$84,'60 ЮН'!$119:$124,'60 ЮН'!$155:$156</definedName>
    <definedName name="Z_948F6758_08EB_455E_9DF2_723DFC2E4E47_.wvu.Rows" localSheetId="8" hidden="1">'60сб ЮН'!$4:$4,'60сб ЮН'!$9:$9</definedName>
    <definedName name="Z_948F6758_08EB_455E_9DF2_723DFC2E4E47_.wvu.Rows" localSheetId="6" hidden="1">'800 ЮН'!$59:$60,'800 ЮН'!$82:$82</definedName>
    <definedName name="Z_948F6758_08EB_455E_9DF2_723DFC2E4E47_.wvu.Rows" localSheetId="4" hidden="1">'финал 200 ЮН'!$10:$10</definedName>
    <definedName name="Z_948F6758_08EB_455E_9DF2_723DFC2E4E47_.wvu.Rows" localSheetId="2" hidden="1">'финал 60 ЮН'!$10:$10</definedName>
    <definedName name="Z_948F6758_08EB_455E_9DF2_723DFC2E4E47_.wvu.Rows" localSheetId="9" hidden="1">'финал 60сб ЮН'!$10:$10</definedName>
    <definedName name="Z_979D6B1F_67C3_42E1_BC54_AFAE6416E658_.wvu.Cols" localSheetId="3" hidden="1">'200 ЮН'!$A:$B,'200 ЮН'!#REF!,'200 ЮН'!$M:$O,'200 ЮН'!$Q:$U</definedName>
    <definedName name="Z_979D6B1F_67C3_42E1_BC54_AFAE6416E658_.wvu.Cols" localSheetId="5" hidden="1">'400 ЮН'!$A:$B,'400 ЮН'!#REF!,'400 ЮН'!$L:$N,'400 ЮН'!$P:$T</definedName>
    <definedName name="Z_979D6B1F_67C3_42E1_BC54_AFAE6416E658_.wvu.Cols" localSheetId="1" hidden="1">'60 ЮН'!$A:$B,'60 ЮН'!#REF!,'60 ЮН'!$M:$O,'60 ЮН'!$Q:$U</definedName>
    <definedName name="Z_979D6B1F_67C3_42E1_BC54_AFAE6416E658_.wvu.Cols" localSheetId="8" hidden="1">'60сб ЮН'!$A:$B,'60сб ЮН'!#REF!,'60сб ЮН'!$M:$O,'60сб ЮН'!$Q:$U</definedName>
    <definedName name="Z_979D6B1F_67C3_42E1_BC54_AFAE6416E658_.wvu.Cols" localSheetId="10" hidden="1">'выс ЮН'!#REF!,'выс ЮН'!$F:$F,'выс ЮН'!$H:$H,'выс ЮН'!$J:$L</definedName>
    <definedName name="Z_979D6B1F_67C3_42E1_BC54_AFAE6416E658_.wvu.Cols" localSheetId="11" hidden="1">'длина ЮН'!#REF!,'длина ЮН'!$E:$E,'длина ЮН'!$G:$G,'длина ЮН'!$J:$L</definedName>
    <definedName name="Z_979D6B1F_67C3_42E1_BC54_AFAE6416E658_.wvu.Cols" localSheetId="4" hidden="1">'финал 200 ЮН'!$A:$B,'финал 200 ЮН'!#REF!,'финал 200 ЮН'!$L:$N,'финал 200 ЮН'!$P:$T</definedName>
    <definedName name="Z_979D6B1F_67C3_42E1_BC54_AFAE6416E658_.wvu.Cols" localSheetId="2" hidden="1">'финал 60 ЮН'!$A:$B,'финал 60 ЮН'!#REF!,'финал 60 ЮН'!#REF!,'финал 60 ЮН'!$I:$M</definedName>
    <definedName name="Z_979D6B1F_67C3_42E1_BC54_AFAE6416E658_.wvu.Cols" localSheetId="9" hidden="1">'финал 60сб ЮН'!$A:$B,'финал 60сб ЮН'!#REF!,'финал 60сб ЮН'!#REF!,'финал 60сб ЮН'!$I:$M</definedName>
    <definedName name="Z_979D6B1F_67C3_42E1_BC54_AFAE6416E658_.wvu.PrintArea" localSheetId="3" hidden="1">'200 ЮН'!$A$1:$U$22</definedName>
    <definedName name="Z_979D6B1F_67C3_42E1_BC54_AFAE6416E658_.wvu.PrintArea" localSheetId="5" hidden="1">'400 ЮН'!$A$1:$T$19</definedName>
    <definedName name="Z_979D6B1F_67C3_42E1_BC54_AFAE6416E658_.wvu.PrintArea" localSheetId="1" hidden="1">'60 ЮН'!$A$1:$U$30</definedName>
    <definedName name="Z_979D6B1F_67C3_42E1_BC54_AFAE6416E658_.wvu.PrintArea" localSheetId="8" hidden="1">'60сб ЮН'!$A$1:$U$28</definedName>
    <definedName name="Z_979D6B1F_67C3_42E1_BC54_AFAE6416E658_.wvu.PrintArea" localSheetId="10" hidden="1">'выс ЮН'!$A$1:$AL$6</definedName>
    <definedName name="Z_979D6B1F_67C3_42E1_BC54_AFAE6416E658_.wvu.PrintArea" localSheetId="11" hidden="1">'длина ЮН'!$A$1:$V$6</definedName>
    <definedName name="Z_979D6B1F_67C3_42E1_BC54_AFAE6416E658_.wvu.PrintArea" localSheetId="4" hidden="1">'финал 200 ЮН'!$A$1:$T$22</definedName>
    <definedName name="Z_979D6B1F_67C3_42E1_BC54_AFAE6416E658_.wvu.PrintArea" localSheetId="2" hidden="1">'финал 60 ЮН'!$A$1:$M$39</definedName>
    <definedName name="Z_979D6B1F_67C3_42E1_BC54_AFAE6416E658_.wvu.PrintArea" localSheetId="9" hidden="1">'финал 60сб ЮН'!$A$1:$M$30</definedName>
    <definedName name="Z_979D6B1F_67C3_42E1_BC54_AFAE6416E658_.wvu.Rows" localSheetId="10" hidden="1">'выс ЮН'!#REF!</definedName>
    <definedName name="Z_979D6B1F_67C3_42E1_BC54_AFAE6416E658_.wvu.Rows" localSheetId="11" hidden="1">'длина ЮН'!#REF!</definedName>
    <definedName name="Z_A52F393E_587E_40A2_B224_F36DC3F0F66D_.wvu.Cols" localSheetId="7" hidden="1">'1500 ЮН'!#REF!,'1500 ЮН'!$L:$O</definedName>
    <definedName name="Z_A52F393E_587E_40A2_B224_F36DC3F0F66D_.wvu.Cols" localSheetId="3" hidden="1">'200 ЮН'!#REF!,'200 ЮН'!$O:$P</definedName>
    <definedName name="Z_A52F393E_587E_40A2_B224_F36DC3F0F66D_.wvu.Cols" localSheetId="5" hidden="1">'400 ЮН'!#REF!,'400 ЮН'!$N:$O</definedName>
    <definedName name="Z_A52F393E_587E_40A2_B224_F36DC3F0F66D_.wvu.Cols" localSheetId="1" hidden="1">'60 ЮН'!#REF!,'60 ЮН'!$O:$P</definedName>
    <definedName name="Z_A52F393E_587E_40A2_B224_F36DC3F0F66D_.wvu.Cols" localSheetId="8" hidden="1">'60сб ЮН'!#REF!,'60сб ЮН'!$O:$P</definedName>
    <definedName name="Z_A52F393E_587E_40A2_B224_F36DC3F0F66D_.wvu.Cols" localSheetId="6" hidden="1">'800 ЮН'!#REF!,'800 ЮН'!$L:$O</definedName>
    <definedName name="Z_A52F393E_587E_40A2_B224_F36DC3F0F66D_.wvu.Cols" localSheetId="4" hidden="1">'финал 200 ЮН'!#REF!,'финал 200 ЮН'!$N:$O</definedName>
    <definedName name="Z_A52F393E_587E_40A2_B224_F36DC3F0F66D_.wvu.Cols" localSheetId="2" hidden="1">'финал 60 ЮН'!#REF!,'финал 60 ЮН'!#REF!</definedName>
    <definedName name="Z_A52F393E_587E_40A2_B224_F36DC3F0F66D_.wvu.Cols" localSheetId="9" hidden="1">'финал 60сб ЮН'!#REF!,'финал 60сб ЮН'!#REF!</definedName>
    <definedName name="Z_A52F393E_587E_40A2_B224_F36DC3F0F66D_.wvu.PrintArea" localSheetId="7" hidden="1">'1500 ЮН'!$A$1:$T$25</definedName>
    <definedName name="Z_A52F393E_587E_40A2_B224_F36DC3F0F66D_.wvu.PrintArea" localSheetId="3" hidden="1">'200 ЮН'!$A$1:$U$22</definedName>
    <definedName name="Z_A52F393E_587E_40A2_B224_F36DC3F0F66D_.wvu.PrintArea" localSheetId="5" hidden="1">'400 ЮН'!$A$1:$T$19</definedName>
    <definedName name="Z_A52F393E_587E_40A2_B224_F36DC3F0F66D_.wvu.PrintArea" localSheetId="1" hidden="1">'60 ЮН'!$A$1:$U$30</definedName>
    <definedName name="Z_A52F393E_587E_40A2_B224_F36DC3F0F66D_.wvu.PrintArea" localSheetId="8" hidden="1">'60сб ЮН'!$A$1:$U$28</definedName>
    <definedName name="Z_A52F393E_587E_40A2_B224_F36DC3F0F66D_.wvu.PrintArea" localSheetId="6" hidden="1">'800 ЮН'!$A$1:$T$27</definedName>
    <definedName name="Z_A52F393E_587E_40A2_B224_F36DC3F0F66D_.wvu.PrintArea" localSheetId="4" hidden="1">'финал 200 ЮН'!$A$1:$T$22</definedName>
    <definedName name="Z_A52F393E_587E_40A2_B224_F36DC3F0F66D_.wvu.PrintArea" localSheetId="2" hidden="1">'финал 60 ЮН'!$A$1:$M$39</definedName>
    <definedName name="Z_A52F393E_587E_40A2_B224_F36DC3F0F66D_.wvu.PrintArea" localSheetId="9" hidden="1">'финал 60сб ЮН'!$A$1:$M$30</definedName>
    <definedName name="Z_E0265204_5B2C_4292_A8DA_1DD6D4FE42BA_.wvu.Cols" localSheetId="7" hidden="1">'1500 ЮН'!#REF!,'1500 ЮН'!$E:$E,'1500 ЮН'!#REF!,'1500 ЮН'!$H:$O</definedName>
    <definedName name="Z_E0265204_5B2C_4292_A8DA_1DD6D4FE42BA_.wvu.Cols" localSheetId="3" hidden="1">'200 ЮН'!#REF!,'200 ЮН'!$E:$E,'200 ЮН'!#REF!,'200 ЮН'!$H:$P</definedName>
    <definedName name="Z_E0265204_5B2C_4292_A8DA_1DD6D4FE42BA_.wvu.Cols" localSheetId="5" hidden="1">'400 ЮН'!#REF!,'400 ЮН'!$E:$E,'400 ЮН'!#REF!,'400 ЮН'!$H:$O</definedName>
    <definedName name="Z_E0265204_5B2C_4292_A8DA_1DD6D4FE42BA_.wvu.Cols" localSheetId="1" hidden="1">'60 ЮН'!#REF!,'60 ЮН'!$E:$E,'60 ЮН'!#REF!,'60 ЮН'!$H:$P</definedName>
    <definedName name="Z_E0265204_5B2C_4292_A8DA_1DD6D4FE42BA_.wvu.Cols" localSheetId="8" hidden="1">'60сб ЮН'!#REF!,'60сб ЮН'!$E:$E,'60сб ЮН'!#REF!,'60сб ЮН'!$H:$P</definedName>
    <definedName name="Z_E0265204_5B2C_4292_A8DA_1DD6D4FE42BA_.wvu.Cols" localSheetId="6" hidden="1">'800 ЮН'!#REF!,'800 ЮН'!$E:$E,'800 ЮН'!#REF!,'800 ЮН'!$H:$O</definedName>
    <definedName name="Z_E0265204_5B2C_4292_A8DA_1DD6D4FE42BA_.wvu.Cols" localSheetId="10" hidden="1">'выс ЮН'!#REF!,'выс ЮН'!$F:$F,'выс ЮН'!$H:$H,'выс ЮН'!$J:$L</definedName>
    <definedName name="Z_E0265204_5B2C_4292_A8DA_1DD6D4FE42BA_.wvu.Cols" localSheetId="11" hidden="1">'длина ЮН'!#REF!,'длина ЮН'!$E:$E,'длина ЮН'!$G:$G,'длина ЮН'!$J:$L</definedName>
    <definedName name="Z_E0265204_5B2C_4292_A8DA_1DD6D4FE42BA_.wvu.Cols" localSheetId="4" hidden="1">'финал 200 ЮН'!#REF!,'финал 200 ЮН'!#REF!,'финал 200 ЮН'!$F:$F,'финал 200 ЮН'!$H:$O</definedName>
    <definedName name="Z_E0265204_5B2C_4292_A8DA_1DD6D4FE42BA_.wvu.Cols" localSheetId="2" hidden="1">'финал 60 ЮН'!#REF!,'финал 60 ЮН'!#REF!,'финал 60 ЮН'!$F:$F,'финал 60 ЮН'!$H:$H</definedName>
    <definedName name="Z_E0265204_5B2C_4292_A8DA_1DD6D4FE42BA_.wvu.Cols" localSheetId="9" hidden="1">'финал 60сб ЮН'!#REF!,'финал 60сб ЮН'!#REF!,'финал 60сб ЮН'!$F:$F,'финал 60сб ЮН'!$H:$H</definedName>
    <definedName name="Z_E0265204_5B2C_4292_A8DA_1DD6D4FE42BA_.wvu.PrintArea" localSheetId="7" hidden="1">'1500 ЮН'!$A$1:$T$17</definedName>
    <definedName name="Z_E0265204_5B2C_4292_A8DA_1DD6D4FE42BA_.wvu.PrintArea" localSheetId="3" hidden="1">'200 ЮН'!$A$1:$U$19</definedName>
    <definedName name="Z_E0265204_5B2C_4292_A8DA_1DD6D4FE42BA_.wvu.PrintArea" localSheetId="5" hidden="1">'400 ЮН'!$A$1:$T$16</definedName>
    <definedName name="Z_E0265204_5B2C_4292_A8DA_1DD6D4FE42BA_.wvu.PrintArea" localSheetId="1" hidden="1">'60 ЮН'!$A$1:$U$23</definedName>
    <definedName name="Z_E0265204_5B2C_4292_A8DA_1DD6D4FE42BA_.wvu.PrintArea" localSheetId="8" hidden="1">'60сб ЮН'!$A$1:$U$28</definedName>
    <definedName name="Z_E0265204_5B2C_4292_A8DA_1DD6D4FE42BA_.wvu.PrintArea" localSheetId="6" hidden="1">'800 ЮН'!$A$1:$T$14</definedName>
    <definedName name="Z_E0265204_5B2C_4292_A8DA_1DD6D4FE42BA_.wvu.PrintArea" localSheetId="10" hidden="1">'выс ЮН'!$A$1:$L$6</definedName>
    <definedName name="Z_E0265204_5B2C_4292_A8DA_1DD6D4FE42BA_.wvu.PrintArea" localSheetId="11" hidden="1">'длина ЮН'!$A$1:$L$6</definedName>
    <definedName name="Z_E0265204_5B2C_4292_A8DA_1DD6D4FE42BA_.wvu.PrintArea" localSheetId="0" hidden="1">'Уч ЮН'!$A$1:$G$350</definedName>
    <definedName name="Z_E0265204_5B2C_4292_A8DA_1DD6D4FE42BA_.wvu.PrintArea" localSheetId="4" hidden="1">'финал 200 ЮН'!$A$1:$T$19</definedName>
    <definedName name="Z_E0265204_5B2C_4292_A8DA_1DD6D4FE42BA_.wvu.PrintArea" localSheetId="2" hidden="1">'финал 60 ЮН'!$A$1:$M$32</definedName>
    <definedName name="Z_E0265204_5B2C_4292_A8DA_1DD6D4FE42BA_.wvu.PrintArea" localSheetId="9" hidden="1">'финал 60сб ЮН'!$A$1:$M$23</definedName>
    <definedName name="_xlnm.Print_Area" localSheetId="7">'1500 ЮН'!$A$1:$T$69</definedName>
    <definedName name="_xlnm.Print_Area" localSheetId="3">'200 ЮН'!$A$1:$U$199</definedName>
    <definedName name="_xlnm.Print_Area" localSheetId="5">'400 ЮН'!$A$1:$T$137</definedName>
    <definedName name="_xlnm.Print_Area" localSheetId="1">'60 ЮН'!$A$1:$U$164</definedName>
    <definedName name="_xlnm.Print_Area" localSheetId="8">'60сб ЮН'!$A$1:$U$36</definedName>
    <definedName name="_xlnm.Print_Area" localSheetId="6">'800 ЮН'!$A$1:$T$107</definedName>
    <definedName name="_xlnm.Print_Area" localSheetId="10">'выс ЮН'!$A$1:$AL$28</definedName>
    <definedName name="_xlnm.Print_Area" localSheetId="11">'длина ЮН'!$A$1:$V$32</definedName>
    <definedName name="_xlnm.Print_Area" localSheetId="0">'Уч ЮН'!$A$1:$P$325</definedName>
    <definedName name="_xlnm.Print_Area" localSheetId="4">'финал 200 ЮН'!$A$1:$T$35</definedName>
    <definedName name="_xlnm.Print_Area" localSheetId="2">'финал 60 ЮН'!$A$1:$M$53</definedName>
    <definedName name="_xlnm.Print_Area" localSheetId="9">'финал 60сб ЮН'!$A$1:$M$53</definedName>
  </definedNames>
  <calcPr fullCalcOnLoad="1"/>
</workbook>
</file>

<file path=xl/sharedStrings.xml><?xml version="1.0" encoding="utf-8"?>
<sst xmlns="http://schemas.openxmlformats.org/spreadsheetml/2006/main" count="2716" uniqueCount="777">
  <si>
    <t>Квал</t>
  </si>
  <si>
    <t>г. Пенза</t>
  </si>
  <si>
    <t>Место</t>
  </si>
  <si>
    <t>Ф.И. участника</t>
  </si>
  <si>
    <t>Дата рождения</t>
  </si>
  <si>
    <t>Заявл разряд</t>
  </si>
  <si>
    <t>Территория</t>
  </si>
  <si>
    <t>Ведомство</t>
  </si>
  <si>
    <t>Организация</t>
  </si>
  <si>
    <t>Забеги</t>
  </si>
  <si>
    <t>Финал</t>
  </si>
  <si>
    <t>Ф.И.О. тренера</t>
  </si>
  <si>
    <t>Результат</t>
  </si>
  <si>
    <t>Лучший результат</t>
  </si>
  <si>
    <t>КМС</t>
  </si>
  <si>
    <t>МС</t>
  </si>
  <si>
    <t>МСМК</t>
  </si>
  <si>
    <t>Выполн. разряд</t>
  </si>
  <si>
    <t>1ю</t>
  </si>
  <si>
    <t>2ю</t>
  </si>
  <si>
    <t>3ю</t>
  </si>
  <si>
    <t>сек</t>
  </si>
  <si>
    <t>забеги</t>
  </si>
  <si>
    <t>финал</t>
  </si>
  <si>
    <t>Нагр.№</t>
  </si>
  <si>
    <t>луч</t>
  </si>
  <si>
    <t>мин</t>
  </si>
  <si>
    <t>начало</t>
  </si>
  <si>
    <t>Министерство физической культуры и спорта Пензенской области</t>
  </si>
  <si>
    <t>бр</t>
  </si>
  <si>
    <r>
      <t xml:space="preserve">финал
</t>
    </r>
    <r>
      <rPr>
        <b/>
        <sz val="12"/>
        <rFont val="Times New Roman"/>
        <family val="1"/>
      </rPr>
      <t>мин</t>
    </r>
  </si>
  <si>
    <r>
      <t xml:space="preserve">финал
</t>
    </r>
    <r>
      <rPr>
        <b/>
        <sz val="12"/>
        <rFont val="Times New Roman"/>
        <family val="1"/>
      </rPr>
      <t>сек</t>
    </r>
  </si>
  <si>
    <t>финал
сумма</t>
  </si>
  <si>
    <t>А</t>
  </si>
  <si>
    <t>Б</t>
  </si>
  <si>
    <t>Рез-т</t>
  </si>
  <si>
    <t>Примеч.</t>
  </si>
  <si>
    <t>Высоты</t>
  </si>
  <si>
    <t>Нач.
выс</t>
  </si>
  <si>
    <t>Бег 200м</t>
  </si>
  <si>
    <t>Бег 400м</t>
  </si>
  <si>
    <t>Бег 800м</t>
  </si>
  <si>
    <t>Прыжок в высоту</t>
  </si>
  <si>
    <t>Прыжок в длину</t>
  </si>
  <si>
    <t>Результат попыток</t>
  </si>
  <si>
    <t>ручной хронометраж</t>
  </si>
  <si>
    <t>ПРОТОКОЛ</t>
  </si>
  <si>
    <t>Региональная общественная организация "Федерация легкой атлетики Пензенской области"</t>
  </si>
  <si>
    <t xml:space="preserve">04.06.16 - </t>
  </si>
  <si>
    <t>предварительные забеги</t>
  </si>
  <si>
    <t>финальные забеги</t>
  </si>
  <si>
    <t>№ дор</t>
  </si>
  <si>
    <t>Рефери</t>
  </si>
  <si>
    <t>Секретарь</t>
  </si>
  <si>
    <t>Ст.хронометрист</t>
  </si>
  <si>
    <t>Очки</t>
  </si>
  <si>
    <t>манеж УОР</t>
  </si>
  <si>
    <t>Бег 60м</t>
  </si>
  <si>
    <t xml:space="preserve"> забеги</t>
  </si>
  <si>
    <t>Бег 1500м</t>
  </si>
  <si>
    <t>Бег 60м с/б</t>
  </si>
  <si>
    <t>00-01</t>
  </si>
  <si>
    <t>Предв.
Рез-т</t>
  </si>
  <si>
    <t>ФИНАЛ</t>
  </si>
  <si>
    <t>Предв. Рез-т</t>
  </si>
  <si>
    <t>начало:</t>
  </si>
  <si>
    <t>Мужчины  КС</t>
  </si>
  <si>
    <t>МУЖЧИНЫ</t>
  </si>
  <si>
    <t>ЮНОШИ</t>
  </si>
  <si>
    <t>3</t>
  </si>
  <si>
    <t>2</t>
  </si>
  <si>
    <t>1</t>
  </si>
  <si>
    <t>Тамбовская</t>
  </si>
  <si>
    <t>Саратовская</t>
  </si>
  <si>
    <t>Поленин Иван</t>
  </si>
  <si>
    <t>Булыгин Владислав</t>
  </si>
  <si>
    <t>Недобежкин Максим</t>
  </si>
  <si>
    <t>Андреев Максим</t>
  </si>
  <si>
    <t>Мироненко В.И.</t>
  </si>
  <si>
    <t>Миляева О.В.</t>
  </si>
  <si>
    <t>Юноши 2003-2004г.р.</t>
  </si>
  <si>
    <t>Юниоры 1999-2000г.р.</t>
  </si>
  <si>
    <t>Юноши 2001-2002г.р.</t>
  </si>
  <si>
    <t>Год рождения</t>
  </si>
  <si>
    <t>СШ МЦПСР</t>
  </si>
  <si>
    <t>Медников Александр</t>
  </si>
  <si>
    <t>Чиркин Егор</t>
  </si>
  <si>
    <t xml:space="preserve">Себякин Егор </t>
  </si>
  <si>
    <t xml:space="preserve">Архипов Артем </t>
  </si>
  <si>
    <t>СШ Ртищево</t>
  </si>
  <si>
    <t>Земцов М.А.</t>
  </si>
  <si>
    <t>личного первенства   XXXIX Фестиваля легкой атлетики  памяти Героя-Пограничника А.Е. Махалина</t>
  </si>
  <si>
    <t>14-15 декабря 2018 год</t>
  </si>
  <si>
    <t>ЮНОШИ 2004-2005г.р.</t>
  </si>
  <si>
    <t>ЮНОШИ 2002-2003г.р.</t>
  </si>
  <si>
    <t>ЮНИОРЫ 2000-2001г.р.</t>
  </si>
  <si>
    <t>Кубок спонсора, МУЖЧИНЫ 1999г.р. и старше</t>
  </si>
  <si>
    <t>14-15 декабря 2018г</t>
  </si>
  <si>
    <t>Юноши 2004-2005г.р.</t>
  </si>
  <si>
    <t>Юниоры 2000-2001г.р.</t>
  </si>
  <si>
    <t>Юноши 2002-2003г.р.</t>
  </si>
  <si>
    <t>Мужчины КС
1999г.р. и старше</t>
  </si>
  <si>
    <t>RМС</t>
  </si>
  <si>
    <t>04-05</t>
  </si>
  <si>
    <t>02-03</t>
  </si>
  <si>
    <t>99ист.</t>
  </si>
  <si>
    <t>14-15 декабря 2018г.</t>
  </si>
  <si>
    <t>60с/б</t>
  </si>
  <si>
    <t>длина</t>
  </si>
  <si>
    <t>высота</t>
  </si>
  <si>
    <t>Чепурнов Даниил</t>
  </si>
  <si>
    <t>Воякин Андрей</t>
  </si>
  <si>
    <t>Полкунов Константин</t>
  </si>
  <si>
    <t>Гавриков Алексей</t>
  </si>
  <si>
    <t>Орлов Артем</t>
  </si>
  <si>
    <t>Шааб Антон</t>
  </si>
  <si>
    <t>Гоберкорн Андрей</t>
  </si>
  <si>
    <t>Скворцов Дмитрий</t>
  </si>
  <si>
    <t xml:space="preserve"> Савлук Владислав </t>
  </si>
  <si>
    <t>1юн</t>
  </si>
  <si>
    <t>СШОР-3</t>
  </si>
  <si>
    <t>Судомоина Т.Г.</t>
  </si>
  <si>
    <t>Пищиков В.А.,Солтан М.В.</t>
  </si>
  <si>
    <t>Гончаров Артём</t>
  </si>
  <si>
    <t>Селезнёв Андрей</t>
  </si>
  <si>
    <t>Рожнов Артём</t>
  </si>
  <si>
    <t>Башкиров Кирил</t>
  </si>
  <si>
    <t>Костриков Иван</t>
  </si>
  <si>
    <t>Сигушин Антон</t>
  </si>
  <si>
    <t>Горчев Артём</t>
  </si>
  <si>
    <t>Тульская</t>
  </si>
  <si>
    <t>ЦСП-СШОР л/а</t>
  </si>
  <si>
    <t>Ковтун Н.Н.</t>
  </si>
  <si>
    <t>Веселова С.Ю.</t>
  </si>
  <si>
    <t>Ковтун Н.Н. Шелешников Г.В.</t>
  </si>
  <si>
    <t>Федоров П.Ю</t>
  </si>
  <si>
    <t>Мавлютов Михаил</t>
  </si>
  <si>
    <t xml:space="preserve">Миронов Кирилл </t>
  </si>
  <si>
    <t>Мельник Виталий</t>
  </si>
  <si>
    <t xml:space="preserve">Бабин Павел </t>
  </si>
  <si>
    <t xml:space="preserve">Бирюков Дмитрий </t>
  </si>
  <si>
    <t xml:space="preserve">Смашной Денис </t>
  </si>
  <si>
    <t xml:space="preserve">Шестаков Тимур </t>
  </si>
  <si>
    <t xml:space="preserve">Кочетов Антон </t>
  </si>
  <si>
    <t>ДЮСШ-1</t>
  </si>
  <si>
    <t>Ламскова В.Ф.</t>
  </si>
  <si>
    <t>Чернова Г.Н.</t>
  </si>
  <si>
    <t>Катренко Виталий</t>
  </si>
  <si>
    <t>Алимов Руслан</t>
  </si>
  <si>
    <t>Демин Иван</t>
  </si>
  <si>
    <t>Максимов Николай</t>
  </si>
  <si>
    <t>Гришанин Егор</t>
  </si>
  <si>
    <t>Денисов Вадим</t>
  </si>
  <si>
    <t>Панкратов Роман</t>
  </si>
  <si>
    <t>Прокофьев Дмитрий</t>
  </si>
  <si>
    <t>Благонравов Олег</t>
  </si>
  <si>
    <t>Зименкин Вячеслав</t>
  </si>
  <si>
    <t>Шавлак Дмитрий</t>
  </si>
  <si>
    <t>Лукашин Алексей</t>
  </si>
  <si>
    <t>Грищенко Алексей</t>
  </si>
  <si>
    <t>Некрасов Антон</t>
  </si>
  <si>
    <t>Имкин Алексей</t>
  </si>
  <si>
    <t>Елистратов Сергей</t>
  </si>
  <si>
    <t>Карташов Владислав</t>
  </si>
  <si>
    <t>Тихненко Никита</t>
  </si>
  <si>
    <t>Черноситов Алексей</t>
  </si>
  <si>
    <t>Шепилов Владимир</t>
  </si>
  <si>
    <t>Сквозняков Константин</t>
  </si>
  <si>
    <t>Ведминский Никита</t>
  </si>
  <si>
    <t>Кондратьев Михаил</t>
  </si>
  <si>
    <t>Голдобин Илья</t>
  </si>
  <si>
    <t>СШОР-6</t>
  </si>
  <si>
    <t>Прокофьева, Ломтев</t>
  </si>
  <si>
    <t>Грековы Г.А., В.В.</t>
  </si>
  <si>
    <t>Никитина Л.А.</t>
  </si>
  <si>
    <t>Прокофьева Е.П.</t>
  </si>
  <si>
    <t>Журавлевы О.И., В.И.</t>
  </si>
  <si>
    <t>Беликовы Н.И., Ю.Б.</t>
  </si>
  <si>
    <t>Тихненко С.Г.</t>
  </si>
  <si>
    <t>Бочкарева М.В.</t>
  </si>
  <si>
    <t>Бойко О.В.</t>
  </si>
  <si>
    <t>Таткенов Руслан</t>
  </si>
  <si>
    <t>Комаров Виктор</t>
  </si>
  <si>
    <t>Марков Алексей</t>
  </si>
  <si>
    <t>Ерошин Валерий</t>
  </si>
  <si>
    <t>Федосеев Максим</t>
  </si>
  <si>
    <t>Одинцов Георгий</t>
  </si>
  <si>
    <t>Колесников Никита</t>
  </si>
  <si>
    <t>Самсонов Алексей</t>
  </si>
  <si>
    <t>Куликов Сергей</t>
  </si>
  <si>
    <t>Синелобов Сергей</t>
  </si>
  <si>
    <t>Петров Вадим</t>
  </si>
  <si>
    <t>Устинов Максим</t>
  </si>
  <si>
    <t>Лутаев Никита</t>
  </si>
  <si>
    <t>Мустафаев Руслан</t>
  </si>
  <si>
    <t>Мустафин Тимур</t>
  </si>
  <si>
    <t>Усик Кирилл</t>
  </si>
  <si>
    <t>Скворцов Илья</t>
  </si>
  <si>
    <t>Кукарин Дмитрий</t>
  </si>
  <si>
    <t>Самарская</t>
  </si>
  <si>
    <t>СШОР-2</t>
  </si>
  <si>
    <t>Комаров С.В.</t>
  </si>
  <si>
    <t>Зайцев И.С., Андронов Ю.В.</t>
  </si>
  <si>
    <t xml:space="preserve"> СамГУПС, СШОР-2 Самара</t>
  </si>
  <si>
    <t>СШОР-2 Самара</t>
  </si>
  <si>
    <t>СШОР-2 Самара, Самарский универ.</t>
  </si>
  <si>
    <t xml:space="preserve"> СШОР-2 Самара</t>
  </si>
  <si>
    <t>Шалаев Алексей</t>
  </si>
  <si>
    <t>Мордовия</t>
  </si>
  <si>
    <t>Трошина М.И.</t>
  </si>
  <si>
    <t>Крылатых Даниил</t>
  </si>
  <si>
    <t>Егоров Антон</t>
  </si>
  <si>
    <t>Кузьмин Кирилл</t>
  </si>
  <si>
    <t>Романов Андрей</t>
  </si>
  <si>
    <t>Демидов Илья</t>
  </si>
  <si>
    <t>Пензенская</t>
  </si>
  <si>
    <t>ДЮСШ Кузнецкий</t>
  </si>
  <si>
    <t>Царьков А.В.</t>
  </si>
  <si>
    <t xml:space="preserve">Паньков Кирилл </t>
  </si>
  <si>
    <t xml:space="preserve">Грачевский Сергей </t>
  </si>
  <si>
    <t xml:space="preserve">Зубачев Егор </t>
  </si>
  <si>
    <t xml:space="preserve">Поздеев Андрей </t>
  </si>
  <si>
    <t xml:space="preserve">Меркулов Константин </t>
  </si>
  <si>
    <t xml:space="preserve">Мартынов Арсений </t>
  </si>
  <si>
    <t xml:space="preserve">Домрачев Никита </t>
  </si>
  <si>
    <t xml:space="preserve">Казачков Андрей </t>
  </si>
  <si>
    <t>Маслиев Артем</t>
  </si>
  <si>
    <t>Литвиненко Даниил</t>
  </si>
  <si>
    <t>Горошилов Никита</t>
  </si>
  <si>
    <t>Аразов Саид</t>
  </si>
  <si>
    <t>Клоков Дмитрий</t>
  </si>
  <si>
    <t>Суздалев Владислав</t>
  </si>
  <si>
    <t>Ефимов Игорь</t>
  </si>
  <si>
    <t>Кондрашов Сергей</t>
  </si>
  <si>
    <t>Прытков Кирилл</t>
  </si>
  <si>
    <t>Струев Сергей</t>
  </si>
  <si>
    <t>Кузьмин Максим</t>
  </si>
  <si>
    <t>Воробьев Никита</t>
  </si>
  <si>
    <t>ДЮСШ Энгельс</t>
  </si>
  <si>
    <t>Кудашкина З.К.</t>
  </si>
  <si>
    <t>Бабушкина О.И.</t>
  </si>
  <si>
    <t>Ромашко М.А.</t>
  </si>
  <si>
    <t>Минахметова О.В.</t>
  </si>
  <si>
    <t>ДЮСШ-2 Кузнецк</t>
  </si>
  <si>
    <t>Акатьев В.В.</t>
  </si>
  <si>
    <t xml:space="preserve">Акатьев В.В. ,Сафонова Т. В. </t>
  </si>
  <si>
    <t>Ташлинцев Георгий</t>
  </si>
  <si>
    <t>Лисин Артем</t>
  </si>
  <si>
    <t>Чапанов Георгий</t>
  </si>
  <si>
    <t>Шошин Никита</t>
  </si>
  <si>
    <t>Салихов Тимур</t>
  </si>
  <si>
    <t>Казаков Александр</t>
  </si>
  <si>
    <t>Патрикеев Данила</t>
  </si>
  <si>
    <t>Акатьев В.В. ,Грин А.В.</t>
  </si>
  <si>
    <t>Грин А.В.</t>
  </si>
  <si>
    <t xml:space="preserve">Куликов Д.А. </t>
  </si>
  <si>
    <t>Уткин Артем</t>
  </si>
  <si>
    <t>Шуняев Денис</t>
  </si>
  <si>
    <t>Лапкин Александр</t>
  </si>
  <si>
    <t>Маслов Артем</t>
  </si>
  <si>
    <t>Юнаев Алексей</t>
  </si>
  <si>
    <t>Сидоренков Алексей</t>
  </si>
  <si>
    <t>Толайкин Артем</t>
  </si>
  <si>
    <t>Криворотов Евгений</t>
  </si>
  <si>
    <t>КСШОР</t>
  </si>
  <si>
    <t>Разовы ВН и ЛИ</t>
  </si>
  <si>
    <t>Иванов АИ</t>
  </si>
  <si>
    <t>Кондов ГН Иванов АИ</t>
  </si>
  <si>
    <t>Бареев ЮК</t>
  </si>
  <si>
    <t>Бебенов АВ</t>
  </si>
  <si>
    <t>Бебенов АВ Бусаров ВМ</t>
  </si>
  <si>
    <t>Чернусь Дмитрий</t>
  </si>
  <si>
    <t>Сидоров Андрей</t>
  </si>
  <si>
    <t>Абрамов Евгений</t>
  </si>
  <si>
    <t>Строчков Никита</t>
  </si>
  <si>
    <t>Кяшкин Артемий</t>
  </si>
  <si>
    <t>Куркин Евгений</t>
  </si>
  <si>
    <t>Елизаров Кирилл</t>
  </si>
  <si>
    <t>Поняев Алексей</t>
  </si>
  <si>
    <t>Давыдов Алексей</t>
  </si>
  <si>
    <t>Захаркин Максим</t>
  </si>
  <si>
    <t>МГУ им.Н.П.Огарева</t>
  </si>
  <si>
    <t>Разов В. Н.</t>
  </si>
  <si>
    <t>Забродин Р. А.</t>
  </si>
  <si>
    <t>Арапов С. М.</t>
  </si>
  <si>
    <t xml:space="preserve">Разовы В. Н., Л. И </t>
  </si>
  <si>
    <t>Разовы В. Н., Л. И.</t>
  </si>
  <si>
    <t>Бареев Ю. К.</t>
  </si>
  <si>
    <t>Борисов Вадим</t>
  </si>
  <si>
    <t>Латыпов Руслан</t>
  </si>
  <si>
    <t>ДЮСШ-2 Котовск</t>
  </si>
  <si>
    <t>Лукьянова С.А.</t>
  </si>
  <si>
    <t>Липилин Роман</t>
  </si>
  <si>
    <t>Лонин Антон</t>
  </si>
  <si>
    <t>Мамедов Руслан</t>
  </si>
  <si>
    <t>Буханец Антон</t>
  </si>
  <si>
    <t>Ишонин Алексей</t>
  </si>
  <si>
    <t>Курганов Павел</t>
  </si>
  <si>
    <t>Панасюк Михаил</t>
  </si>
  <si>
    <t>ДЮСШ Башмаково</t>
  </si>
  <si>
    <t>Безиков М.В.</t>
  </si>
  <si>
    <t>Безиков М.В.,Лонин А.Г.</t>
  </si>
  <si>
    <t>Васин И.С.</t>
  </si>
  <si>
    <t>Захаров Илья</t>
  </si>
  <si>
    <t>Секутров Алексей</t>
  </si>
  <si>
    <t>Черняйкин Никита</t>
  </si>
  <si>
    <t>СОШ Засечное</t>
  </si>
  <si>
    <t>Димаев Р.Р./Димаев М.Р.</t>
  </si>
  <si>
    <t>Димаев М.Р./Димаев Р.Р.</t>
  </si>
  <si>
    <t>Куликов Глеб</t>
  </si>
  <si>
    <t>Шелковский Максим</t>
  </si>
  <si>
    <t>Бульгин Александр</t>
  </si>
  <si>
    <t>СОШ Ст.Каменка</t>
  </si>
  <si>
    <t>Андреев В.В. Кузнецов В.Б.</t>
  </si>
  <si>
    <t>Андреев В.В.</t>
  </si>
  <si>
    <t>Самордин Александр</t>
  </si>
  <si>
    <t>Макаров Александр</t>
  </si>
  <si>
    <t>Кожевников Денис</t>
  </si>
  <si>
    <t xml:space="preserve">Фролов Алексей </t>
  </si>
  <si>
    <t>Сураев Ярослав</t>
  </si>
  <si>
    <t>Засечное</t>
  </si>
  <si>
    <t>Чернышов А.В.</t>
  </si>
  <si>
    <t xml:space="preserve">Ильин Никита </t>
  </si>
  <si>
    <t>Цивадзе Мамука</t>
  </si>
  <si>
    <t>Кондаков Никита</t>
  </si>
  <si>
    <t>Захаров Константин</t>
  </si>
  <si>
    <t>Прудентов Иван</t>
  </si>
  <si>
    <t>Болтушкин Вадим</t>
  </si>
  <si>
    <t>Астафьев Иван</t>
  </si>
  <si>
    <t>ДЮСШ Сердобск</t>
  </si>
  <si>
    <t>Янина Е.С.</t>
  </si>
  <si>
    <t>Дасаев Рафаиль</t>
  </si>
  <si>
    <t>Родионова А.И.</t>
  </si>
  <si>
    <t>Желобаев Сергей</t>
  </si>
  <si>
    <t>Иванов Егор</t>
  </si>
  <si>
    <t>Копылова О.Н.</t>
  </si>
  <si>
    <t>Таишев Хайдар</t>
  </si>
  <si>
    <t>Зимин Сергей</t>
  </si>
  <si>
    <t>Обливанцев Роман</t>
  </si>
  <si>
    <t>Ниязов Убайдулло</t>
  </si>
  <si>
    <t>Расстегаев Алексей</t>
  </si>
  <si>
    <t>Морьев Максим</t>
  </si>
  <si>
    <t>Воронков Данила</t>
  </si>
  <si>
    <t>Юрин Иван</t>
  </si>
  <si>
    <t>Каравайкин Илья</t>
  </si>
  <si>
    <t>ДЮСШ Нижнеломовский</t>
  </si>
  <si>
    <t>Бесчастнова Л.Н.</t>
  </si>
  <si>
    <t>Аникина Н.Н. Райтыргин С.А.</t>
  </si>
  <si>
    <t>Курлыкин Д.Ю. Попов А.Ю.</t>
  </si>
  <si>
    <t>Латышев Данила</t>
  </si>
  <si>
    <t>УОР</t>
  </si>
  <si>
    <t>Воеводины Ю.С.,А.Н.</t>
  </si>
  <si>
    <t>Карпаков Илья</t>
  </si>
  <si>
    <t>Болховитиин Александр</t>
  </si>
  <si>
    <t>Воеводин Данила</t>
  </si>
  <si>
    <t>Иваньшин Роман</t>
  </si>
  <si>
    <t>Зюзин Дмитрий</t>
  </si>
  <si>
    <t>ЦСП,УОР</t>
  </si>
  <si>
    <t>Кузнецов Дмитрий</t>
  </si>
  <si>
    <t>СДЮСШОР Заречный</t>
  </si>
  <si>
    <t>Улога М.В.</t>
  </si>
  <si>
    <t>Харламов Александр</t>
  </si>
  <si>
    <t>СШ-6</t>
  </si>
  <si>
    <t>Толмачев В.Ю.</t>
  </si>
  <si>
    <t>Асташкин Павел</t>
  </si>
  <si>
    <t>Сопруненко В.П.,Копылова О.Н.</t>
  </si>
  <si>
    <t>Калмыков Андрей</t>
  </si>
  <si>
    <t>Сопруненко В.П.</t>
  </si>
  <si>
    <t>Киселев Константин</t>
  </si>
  <si>
    <t>СШ-6,ПГУ</t>
  </si>
  <si>
    <t>Беляев С.Н.,Бесчастнова Л.Н.</t>
  </si>
  <si>
    <t>Сайфулин Руслан</t>
  </si>
  <si>
    <t>Беляев С.Н.</t>
  </si>
  <si>
    <t>Кондрахов Денис</t>
  </si>
  <si>
    <t>Беляев С.Н.,Дубоносова С.В.</t>
  </si>
  <si>
    <t>Купцов Владимир</t>
  </si>
  <si>
    <t>СШ-6,гимн.44</t>
  </si>
  <si>
    <t>Купцов Сергей</t>
  </si>
  <si>
    <t>Исаев Ринат</t>
  </si>
  <si>
    <t>Дубоносова С.В.</t>
  </si>
  <si>
    <t>л</t>
  </si>
  <si>
    <t>Якупов Салават</t>
  </si>
  <si>
    <t>Земсков А.М.</t>
  </si>
  <si>
    <t>Чиркаев Юрий</t>
  </si>
  <si>
    <t>Агафонов Виктор</t>
  </si>
  <si>
    <t>Березин Максим</t>
  </si>
  <si>
    <t>Красновы Р.Б.,К.И.</t>
  </si>
  <si>
    <t>Ивахин Егор</t>
  </si>
  <si>
    <t>Попов Владимир</t>
  </si>
  <si>
    <t>Колколов Алексей</t>
  </si>
  <si>
    <t>Зинуков А.В.</t>
  </si>
  <si>
    <t>Кочетков Макар</t>
  </si>
  <si>
    <t>Зенков Михаил</t>
  </si>
  <si>
    <t>Куприянов Данила</t>
  </si>
  <si>
    <t>Звыков Даниил</t>
  </si>
  <si>
    <t>Пантелеев Андрей</t>
  </si>
  <si>
    <t>Кузнецов В.Б.</t>
  </si>
  <si>
    <t>Лобирев Олег</t>
  </si>
  <si>
    <t>Гедаев Олег</t>
  </si>
  <si>
    <t>Метелкин Арсений</t>
  </si>
  <si>
    <t>ДЮСШ Мокшан</t>
  </si>
  <si>
    <t>Деревянко С.И.</t>
  </si>
  <si>
    <t>Чевтаев Максим</t>
  </si>
  <si>
    <t>Евсеев Данила</t>
  </si>
  <si>
    <t>СОШ-3 Земетчино</t>
  </si>
  <si>
    <t>Данилкова А.С.</t>
  </si>
  <si>
    <t>Кирин Максим</t>
  </si>
  <si>
    <t>Москаев Дмитрий</t>
  </si>
  <si>
    <t>СШОР ВВС</t>
  </si>
  <si>
    <t>Захаров А.В.,Брюханкова Т.В.</t>
  </si>
  <si>
    <t>Рогулин Алексей</t>
  </si>
  <si>
    <t>Самедов Дамир</t>
  </si>
  <si>
    <t>Митясов Иван</t>
  </si>
  <si>
    <t>Катышов Евгений</t>
  </si>
  <si>
    <t>Тимошин Максим</t>
  </si>
  <si>
    <t>Тельянов Максим</t>
  </si>
  <si>
    <t>Карасик Н.А.,А.Г.</t>
  </si>
  <si>
    <t>Гусейнов Михаил</t>
  </si>
  <si>
    <t>Борзов Эрай</t>
  </si>
  <si>
    <t>Каледа Роман</t>
  </si>
  <si>
    <t>Денисов Андрей</t>
  </si>
  <si>
    <t>Фролов Андрей</t>
  </si>
  <si>
    <t>Евстифеев Василий</t>
  </si>
  <si>
    <t>Сахнов Дмитрий</t>
  </si>
  <si>
    <t>Краснов Иван</t>
  </si>
  <si>
    <t>Широлапов Денис</t>
  </si>
  <si>
    <t>Полехин Даниил</t>
  </si>
  <si>
    <t>Селянкин Дмитрий</t>
  </si>
  <si>
    <t>Савченко Никита</t>
  </si>
  <si>
    <t>Лукьянов Дмитрий</t>
  </si>
  <si>
    <t>Даметкин Вадим</t>
  </si>
  <si>
    <t>Панькин Сергей</t>
  </si>
  <si>
    <t>Хохлов Матвей</t>
  </si>
  <si>
    <t>Хохлов Егор</t>
  </si>
  <si>
    <t>Шматко Илья</t>
  </si>
  <si>
    <t>Рогулин Максим</t>
  </si>
  <si>
    <t>Сурков Максим</t>
  </si>
  <si>
    <t>Дворянинов Артем</t>
  </si>
  <si>
    <t>Важенин Тихон</t>
  </si>
  <si>
    <t>Мельников Максим</t>
  </si>
  <si>
    <t>Мельникова Е.В.</t>
  </si>
  <si>
    <t>Алькаев Ильназ</t>
  </si>
  <si>
    <t>СШ-6,ПензГТУ</t>
  </si>
  <si>
    <t>Болгов Л.В.</t>
  </si>
  <si>
    <t>Рузняев Илья</t>
  </si>
  <si>
    <t>Пламеннов Кирилл</t>
  </si>
  <si>
    <t>Лапшин Никита</t>
  </si>
  <si>
    <t>Кабанова Н.С.,Мазыкин А.Г.</t>
  </si>
  <si>
    <t>Даньшин Алексей</t>
  </si>
  <si>
    <t>Павликов Сергей</t>
  </si>
  <si>
    <t>Бакалов Дмитрий</t>
  </si>
  <si>
    <t>Губ.лицей</t>
  </si>
  <si>
    <t>Шиндин Н.Г.</t>
  </si>
  <si>
    <t>Воробьев Кирилл</t>
  </si>
  <si>
    <t>Жуков Тимофей</t>
  </si>
  <si>
    <t>Афтаев Денис</t>
  </si>
  <si>
    <t>Жуков Михаил</t>
  </si>
  <si>
    <t>Конова Т.В.</t>
  </si>
  <si>
    <t>Борискин Максим</t>
  </si>
  <si>
    <t>Железнов Денис</t>
  </si>
  <si>
    <t>Смолин Максим</t>
  </si>
  <si>
    <t>Платонов Артем</t>
  </si>
  <si>
    <t>Еремин Кирилл</t>
  </si>
  <si>
    <t>Лахмоткин Никита</t>
  </si>
  <si>
    <t>Тычков Александр</t>
  </si>
  <si>
    <t>Козлов Никита</t>
  </si>
  <si>
    <t>Дужников Даниил</t>
  </si>
  <si>
    <t>Яковлев Дмитрий</t>
  </si>
  <si>
    <t>Расулов Эльтадж</t>
  </si>
  <si>
    <t>Бычков Никита</t>
  </si>
  <si>
    <t>Бастылов Кирилл</t>
  </si>
  <si>
    <t>Ежов Вадим</t>
  </si>
  <si>
    <t>Алешин Максим</t>
  </si>
  <si>
    <t>Краснова И.Н.</t>
  </si>
  <si>
    <t>Мартынов Владислав</t>
  </si>
  <si>
    <t>Кузнецов А.М.</t>
  </si>
  <si>
    <t>Грищенко Максим</t>
  </si>
  <si>
    <t>КСШОР, СОШ Оленевка</t>
  </si>
  <si>
    <t>Малютин Ярослав</t>
  </si>
  <si>
    <t>СШОР Заречный</t>
  </si>
  <si>
    <t>Жиженкова С.С.</t>
  </si>
  <si>
    <t>Косарев Даниил</t>
  </si>
  <si>
    <t>Гладун Евгений</t>
  </si>
  <si>
    <t>Блюденов Даниил</t>
  </si>
  <si>
    <t>Абросимов Матвей</t>
  </si>
  <si>
    <t>Абрамов Сергей</t>
  </si>
  <si>
    <t>Карпушкин Владислав</t>
  </si>
  <si>
    <t>Собин Алексей</t>
  </si>
  <si>
    <t>ЦСП</t>
  </si>
  <si>
    <t>Тюленев С.В.,С.Е.</t>
  </si>
  <si>
    <t>Стуклов Артем</t>
  </si>
  <si>
    <t>Ползунов Иван</t>
  </si>
  <si>
    <t>ПГУАС</t>
  </si>
  <si>
    <t>Аксенов А.В,,Невокшанов Б.В.</t>
  </si>
  <si>
    <t>Зотов Сергей</t>
  </si>
  <si>
    <t>Казуров М.А.,Аксенов А.В.</t>
  </si>
  <si>
    <t>Ефремов Александр</t>
  </si>
  <si>
    <t>Аксеновы А.В.,Е.С.,Царьков Ю.В.</t>
  </si>
  <si>
    <t>Зобнев Антон</t>
  </si>
  <si>
    <t>Аксеновы А.В.,Е.С.,Цказуров М.А.</t>
  </si>
  <si>
    <t>Фомин Никита</t>
  </si>
  <si>
    <t>Борисов Александр</t>
  </si>
  <si>
    <t>Аксеновы А.В.,Е.С.,Винокуров А.Г.</t>
  </si>
  <si>
    <t>Гришанов Александр</t>
  </si>
  <si>
    <t>Аксенов А.В.,Винокуров А.Г.</t>
  </si>
  <si>
    <t>Царьков Олег</t>
  </si>
  <si>
    <t>Лесин Илья</t>
  </si>
  <si>
    <t>Брик Никита</t>
  </si>
  <si>
    <t>Невокшанов Б.В.,Дубоносова С.В.,Ступникова Г.В.</t>
  </si>
  <si>
    <t>Невокшанов Б.В.Ступникова Г.В.</t>
  </si>
  <si>
    <t>Куликов Кирилл</t>
  </si>
  <si>
    <t>Аллакулиев Адылбек</t>
  </si>
  <si>
    <t>Невокшанов Б.В.,Казуров М.А.</t>
  </si>
  <si>
    <t>Невокшанов Б.В.</t>
  </si>
  <si>
    <t>Невокшанов Б.В.,Ступникова Г.В.</t>
  </si>
  <si>
    <t>Семенов Андрей</t>
  </si>
  <si>
    <t>Мельников Георгий</t>
  </si>
  <si>
    <t>Невокшанов Б.В.,Болгов Л.В.</t>
  </si>
  <si>
    <t>Митрошин Юрий</t>
  </si>
  <si>
    <t>ЦДЮТ-1</t>
  </si>
  <si>
    <t>Каташовы С.Д.,С.Н.</t>
  </si>
  <si>
    <t>Конов Антон</t>
  </si>
  <si>
    <t>Акельев Артем</t>
  </si>
  <si>
    <t>УОР,СШОР Заречный</t>
  </si>
  <si>
    <t>Кораблев В.В.</t>
  </si>
  <si>
    <t>Голубев Илья</t>
  </si>
  <si>
    <t>Слетов Руслан</t>
  </si>
  <si>
    <t>Савосин Тимофей</t>
  </si>
  <si>
    <t>Лежуков Николай</t>
  </si>
  <si>
    <t>Семин С.В.,Кузнецов В.Б.,Беляев С.Н.</t>
  </si>
  <si>
    <t>Белов Артем</t>
  </si>
  <si>
    <t>Семин С.В.</t>
  </si>
  <si>
    <t>Бурлаков Дмитрий</t>
  </si>
  <si>
    <t>Улога М.В.,Жиженкова С.С.</t>
  </si>
  <si>
    <t>Романовская ДЮСШ</t>
  </si>
  <si>
    <t>Горкавченко В.В.</t>
  </si>
  <si>
    <t>Горкавченко Валерий</t>
  </si>
  <si>
    <t>Кондрашин Илья</t>
  </si>
  <si>
    <t>Лелявин А.Ю.</t>
  </si>
  <si>
    <t>ДЛИНА</t>
  </si>
  <si>
    <t>Петренко Дмитрий</t>
  </si>
  <si>
    <t>Каргаина С.И.</t>
  </si>
  <si>
    <t>14.12.18 - 12.15</t>
  </si>
  <si>
    <t xml:space="preserve">ЮНОШИ 2004-2005г.р. </t>
  </si>
  <si>
    <t>14.12.18 - 17.30</t>
  </si>
  <si>
    <t>14.12.18 - 12.25</t>
  </si>
  <si>
    <t>14.12.18 - 17.38</t>
  </si>
  <si>
    <t>14.12.18 - 10.55</t>
  </si>
  <si>
    <t>Костюшин Александр</t>
  </si>
  <si>
    <t>начало:  15.12.18 - 12.00</t>
  </si>
  <si>
    <t>начало: 14.12.18 - 15.45</t>
  </si>
  <si>
    <t>14.12.18 - 12.35</t>
  </si>
  <si>
    <t>14.12.18 - 12.50</t>
  </si>
  <si>
    <t>Наумкин А.Н.</t>
  </si>
  <si>
    <t>14.12.18 - 16.05</t>
  </si>
  <si>
    <t>14.12.18 - 16.30</t>
  </si>
  <si>
    <t>14.12.18 - 16.50</t>
  </si>
  <si>
    <t>15.12.18 - 14.57</t>
  </si>
  <si>
    <t>15.12.18 - 13.30</t>
  </si>
  <si>
    <t>15.12.18 - 13.53</t>
  </si>
  <si>
    <t>15.12.18 - 14.27</t>
  </si>
  <si>
    <t>15.12.18 - 11.45</t>
  </si>
  <si>
    <t>15.12.18 - 12.05</t>
  </si>
  <si>
    <t>Щербина Максим</t>
  </si>
  <si>
    <t>Егоров Евгений</t>
  </si>
  <si>
    <t>15.12.18 - 12.35</t>
  </si>
  <si>
    <t>15.12.18 - 12.55</t>
  </si>
  <si>
    <t>Романов Артем</t>
  </si>
  <si>
    <t>Федянин Александр</t>
  </si>
  <si>
    <t>4</t>
  </si>
  <si>
    <t>снят</t>
  </si>
  <si>
    <t xml:space="preserve"> 10.10</t>
  </si>
  <si>
    <t>02,9</t>
  </si>
  <si>
    <t>н.я</t>
  </si>
  <si>
    <t>52,4</t>
  </si>
  <si>
    <t>54,1</t>
  </si>
  <si>
    <t>02,1</t>
  </si>
  <si>
    <t>03,8</t>
  </si>
  <si>
    <t>59,7</t>
  </si>
  <si>
    <t>00,4</t>
  </si>
  <si>
    <t>01,0</t>
  </si>
  <si>
    <t>04,5</t>
  </si>
  <si>
    <t>57,0</t>
  </si>
  <si>
    <t>58,9</t>
  </si>
  <si>
    <t>01,6</t>
  </si>
  <si>
    <t>04,1</t>
  </si>
  <si>
    <t>дискв.</t>
  </si>
  <si>
    <t xml:space="preserve">МУЖЧИНЫ 
Кубок спонсора </t>
  </si>
  <si>
    <t>РЕЗУЛЬТАТЫ</t>
  </si>
  <si>
    <t xml:space="preserve">Бег 60м </t>
  </si>
  <si>
    <t>н.я.</t>
  </si>
  <si>
    <t>Мужчины КС</t>
  </si>
  <si>
    <t xml:space="preserve"> Юноши 2000-2001г.р.</t>
  </si>
  <si>
    <t>Сам.униве.,СШОР-2</t>
  </si>
  <si>
    <t>Копылова О.Н.,Шиндин Н.Г.</t>
  </si>
  <si>
    <t>Ткачев Влад</t>
  </si>
  <si>
    <t>52,6</t>
  </si>
  <si>
    <t>54,7</t>
  </si>
  <si>
    <t>56,0</t>
  </si>
  <si>
    <t>56,6</t>
  </si>
  <si>
    <t>55,8</t>
  </si>
  <si>
    <t>05,4</t>
  </si>
  <si>
    <t>52,8</t>
  </si>
  <si>
    <t>52,9</t>
  </si>
  <si>
    <t>05,9</t>
  </si>
  <si>
    <t>53,7</t>
  </si>
  <si>
    <t>53,9</t>
  </si>
  <si>
    <t>дисквл.</t>
  </si>
  <si>
    <t>56,7</t>
  </si>
  <si>
    <t>52,3</t>
  </si>
  <si>
    <t>53,8</t>
  </si>
  <si>
    <t>54,2</t>
  </si>
  <si>
    <t>00,0</t>
  </si>
  <si>
    <t>55,2</t>
  </si>
  <si>
    <t>53,6</t>
  </si>
  <si>
    <t>54,6</t>
  </si>
  <si>
    <t>55,6</t>
  </si>
  <si>
    <t>57,2</t>
  </si>
  <si>
    <t>58,2</t>
  </si>
  <si>
    <t>03,1</t>
  </si>
  <si>
    <t>53,3</t>
  </si>
  <si>
    <t>55,4</t>
  </si>
  <si>
    <t>55,7</t>
  </si>
  <si>
    <t>50,8</t>
  </si>
  <si>
    <t>00,2</t>
  </si>
  <si>
    <t>55,5</t>
  </si>
  <si>
    <t>56,4</t>
  </si>
  <si>
    <t>56,8</t>
  </si>
  <si>
    <t>51,5</t>
  </si>
  <si>
    <t>51,7</t>
  </si>
  <si>
    <t>54,0</t>
  </si>
  <si>
    <t>56,2</t>
  </si>
  <si>
    <t>53,5</t>
  </si>
  <si>
    <t>55,1</t>
  </si>
  <si>
    <t>59,4</t>
  </si>
  <si>
    <t>57,9</t>
  </si>
  <si>
    <t>58,7</t>
  </si>
  <si>
    <t>59,5</t>
  </si>
  <si>
    <t>03,9</t>
  </si>
  <si>
    <t>48,5</t>
  </si>
  <si>
    <t>50,5</t>
  </si>
  <si>
    <t>51,8</t>
  </si>
  <si>
    <t>49,6</t>
  </si>
  <si>
    <t>49,9</t>
  </si>
  <si>
    <t>48,9</t>
  </si>
  <si>
    <t>50,4</t>
  </si>
  <si>
    <t>51,9</t>
  </si>
  <si>
    <t>50,1</t>
  </si>
  <si>
    <t>6,17</t>
  </si>
  <si>
    <t>6,18         6,15</t>
  </si>
  <si>
    <t>6,35         6,20        6,50</t>
  </si>
  <si>
    <t>5,73</t>
  </si>
  <si>
    <t>5,86         6,01</t>
  </si>
  <si>
    <t>6,31           х         6,21</t>
  </si>
  <si>
    <t>5,93</t>
  </si>
  <si>
    <t>5,58           4,11</t>
  </si>
  <si>
    <t>52,1</t>
  </si>
  <si>
    <t>дисквл</t>
  </si>
  <si>
    <t>5,93        6,15        6,06</t>
  </si>
  <si>
    <t>х</t>
  </si>
  <si>
    <t>5,96            6,00</t>
  </si>
  <si>
    <t>5,87        5,70        5,97</t>
  </si>
  <si>
    <t>х               х</t>
  </si>
  <si>
    <t>5,83          х           5,90</t>
  </si>
  <si>
    <t>5,10</t>
  </si>
  <si>
    <t>4,50            5,13</t>
  </si>
  <si>
    <t>5,36        5,16       5,08</t>
  </si>
  <si>
    <t>5,77</t>
  </si>
  <si>
    <t>5,73         5,76         х</t>
  </si>
  <si>
    <t>48,8</t>
  </si>
  <si>
    <t>56,5</t>
  </si>
  <si>
    <t>57,7</t>
  </si>
  <si>
    <t>5</t>
  </si>
  <si>
    <t>03,4</t>
  </si>
  <si>
    <t>15,0</t>
  </si>
  <si>
    <t>26,2</t>
  </si>
  <si>
    <t>32,8</t>
  </si>
  <si>
    <t>29,1</t>
  </si>
  <si>
    <t>34,2</t>
  </si>
  <si>
    <t>34,7</t>
  </si>
  <si>
    <t>37,4</t>
  </si>
  <si>
    <t>45,5</t>
  </si>
  <si>
    <t>06,1</t>
  </si>
  <si>
    <t>23,8</t>
  </si>
  <si>
    <t>49,2</t>
  </si>
  <si>
    <t>18,5</t>
  </si>
  <si>
    <t>28,2</t>
  </si>
  <si>
    <t>28,5</t>
  </si>
  <si>
    <t>33,9</t>
  </si>
  <si>
    <t>36,1</t>
  </si>
  <si>
    <t>50,7</t>
  </si>
  <si>
    <t>01,5</t>
  </si>
  <si>
    <t>01,7</t>
  </si>
  <si>
    <t>12,2</t>
  </si>
  <si>
    <t>13,4</t>
  </si>
  <si>
    <t>16,6</t>
  </si>
  <si>
    <t>18,1</t>
  </si>
  <si>
    <t>33,7</t>
  </si>
  <si>
    <t>45,4</t>
  </si>
  <si>
    <t>14.12.2018 - 12.35</t>
  </si>
  <si>
    <t>14.12.2018 - 15.00</t>
  </si>
  <si>
    <t>справка</t>
  </si>
  <si>
    <t>дисквал.</t>
  </si>
  <si>
    <t>Фролов Сергей</t>
  </si>
  <si>
    <t>ПРИЛОЖЕНИЕ</t>
  </si>
  <si>
    <t>Н.Я.</t>
  </si>
  <si>
    <t>15.12.18 - 12.00</t>
  </si>
  <si>
    <t>165         170</t>
  </si>
  <si>
    <t>175        180        190          195</t>
  </si>
  <si>
    <t xml:space="preserve">                              0              0</t>
  </si>
  <si>
    <t>0</t>
  </si>
  <si>
    <t>ххх</t>
  </si>
  <si>
    <t xml:space="preserve">                                       .0</t>
  </si>
  <si>
    <t>хх0</t>
  </si>
  <si>
    <t xml:space="preserve">  0             хх0</t>
  </si>
  <si>
    <t xml:space="preserve">хх0          ххх    </t>
  </si>
  <si>
    <t>18,7</t>
  </si>
  <si>
    <t>21,3</t>
  </si>
  <si>
    <t>26,6</t>
  </si>
  <si>
    <t>27,9</t>
  </si>
  <si>
    <t>31,1</t>
  </si>
  <si>
    <t>37,7</t>
  </si>
  <si>
    <t>38,6</t>
  </si>
  <si>
    <t>48,2</t>
  </si>
  <si>
    <t>09,5</t>
  </si>
  <si>
    <t>17,3</t>
  </si>
  <si>
    <t>17,5</t>
  </si>
  <si>
    <t>18,0</t>
  </si>
  <si>
    <t>19,2</t>
  </si>
  <si>
    <t>21,5</t>
  </si>
  <si>
    <t>21,8</t>
  </si>
  <si>
    <t>30,4</t>
  </si>
  <si>
    <t>12,7</t>
  </si>
  <si>
    <t>20,0</t>
  </si>
  <si>
    <t>23,2</t>
  </si>
  <si>
    <t>24,3</t>
  </si>
  <si>
    <t>25,3</t>
  </si>
  <si>
    <t>26,4</t>
  </si>
  <si>
    <t>06,5</t>
  </si>
  <si>
    <t>12,6</t>
  </si>
  <si>
    <t>15,2</t>
  </si>
  <si>
    <t>17,9</t>
  </si>
  <si>
    <t>07,8</t>
  </si>
  <si>
    <t>08,1</t>
  </si>
  <si>
    <t>09,3</t>
  </si>
  <si>
    <t>09,6</t>
  </si>
  <si>
    <t>09,8</t>
  </si>
  <si>
    <t>11,4</t>
  </si>
  <si>
    <t>12,5</t>
  </si>
  <si>
    <t>02,6</t>
  </si>
  <si>
    <t>05,1</t>
  </si>
  <si>
    <t>05,6</t>
  </si>
  <si>
    <t>07,9</t>
  </si>
  <si>
    <t>08,3</t>
  </si>
  <si>
    <t>16,4</t>
  </si>
  <si>
    <t>07,1</t>
  </si>
  <si>
    <t>09,7</t>
  </si>
  <si>
    <t>11,5</t>
  </si>
  <si>
    <t>14,2</t>
  </si>
  <si>
    <t>01,8</t>
  </si>
  <si>
    <t>02,7</t>
  </si>
  <si>
    <t>18,2</t>
  </si>
  <si>
    <t>22,8</t>
  </si>
  <si>
    <t>сошел</t>
  </si>
  <si>
    <t>59,2</t>
  </si>
  <si>
    <t>00,8</t>
  </si>
  <si>
    <t>04,9</t>
  </si>
  <si>
    <t>09,4</t>
  </si>
  <si>
    <t>12,0</t>
  </si>
  <si>
    <t>22,1</t>
  </si>
  <si>
    <t>14.12.18 - 15.00</t>
  </si>
  <si>
    <t>01,1</t>
  </si>
  <si>
    <t>01,3</t>
  </si>
  <si>
    <t>05,0</t>
  </si>
  <si>
    <t>55,3</t>
  </si>
  <si>
    <t>02,0</t>
  </si>
  <si>
    <t>02,3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</si>
</sst>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General"/>
    <numFmt numFmtId="181" formatCode="[$-419]dd&quot;.&quot;mm&quot;.&quot;yyyy"/>
    <numFmt numFmtId="182" formatCode="dd&quot;.&quot;mm&quot;.&quot;yy;@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2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9" fontId="5" fillId="0" borderId="0" xfId="0" applyNumberFormat="1" applyFont="1" applyFill="1" applyAlignment="1" applyProtection="1">
      <alignment horizontal="left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right"/>
      <protection hidden="1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0" xfId="0" applyNumberFormat="1" applyFont="1" applyFill="1" applyBorder="1" applyAlignment="1" applyProtection="1">
      <alignment horizontal="left" vertical="top"/>
      <protection hidden="1"/>
    </xf>
    <xf numFmtId="49" fontId="3" fillId="35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 applyProtection="1">
      <alignment/>
      <protection hidden="1"/>
    </xf>
    <xf numFmtId="173" fontId="5" fillId="0" borderId="0" xfId="0" applyNumberFormat="1" applyFont="1" applyFill="1" applyBorder="1" applyAlignment="1" applyProtection="1">
      <alignment horizontal="right" wrapText="1"/>
      <protection hidden="1"/>
    </xf>
    <xf numFmtId="173" fontId="3" fillId="35" borderId="0" xfId="0" applyNumberFormat="1" applyFont="1" applyFill="1" applyAlignment="1">
      <alignment horizontal="center"/>
    </xf>
    <xf numFmtId="173" fontId="9" fillId="0" borderId="0" xfId="0" applyNumberFormat="1" applyFont="1" applyFill="1" applyBorder="1" applyAlignment="1" applyProtection="1">
      <alignment horizontal="center" vertical="top" wrapText="1"/>
      <protection hidden="1"/>
    </xf>
    <xf numFmtId="173" fontId="3" fillId="36" borderId="0" xfId="0" applyNumberFormat="1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left"/>
      <protection hidden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3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49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73" fontId="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17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/>
      <protection hidden="1"/>
    </xf>
    <xf numFmtId="1" fontId="5" fillId="0" borderId="0" xfId="0" applyNumberFormat="1" applyFont="1" applyFill="1" applyAlignment="1" applyProtection="1">
      <alignment horizontal="center" wrapText="1"/>
      <protection hidden="1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Border="1" applyAlignment="1" applyProtection="1">
      <alignment horizontal="center" vertical="top" wrapText="1"/>
      <protection hidden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 applyProtection="1">
      <alignment horizontal="center"/>
      <protection hidden="1"/>
    </xf>
    <xf numFmtId="2" fontId="1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Fill="1" applyBorder="1" applyAlignment="1">
      <alignment horizontal="left" vertical="top"/>
    </xf>
    <xf numFmtId="173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 applyProtection="1">
      <alignment horizontal="right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1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173" fontId="9" fillId="0" borderId="10" xfId="0" applyNumberFormat="1" applyFont="1" applyFill="1" applyBorder="1" applyAlignment="1" applyProtection="1">
      <alignment horizontal="center" vertical="top" wrapText="1"/>
      <protection hidden="1"/>
    </xf>
    <xf numFmtId="173" fontId="9" fillId="37" borderId="10" xfId="0" applyNumberFormat="1" applyFont="1" applyFill="1" applyBorder="1" applyAlignment="1" applyProtection="1">
      <alignment horizontal="left" vertical="top"/>
      <protection hidden="1"/>
    </xf>
    <xf numFmtId="173" fontId="9" fillId="35" borderId="10" xfId="0" applyNumberFormat="1" applyFont="1" applyFill="1" applyBorder="1" applyAlignment="1" applyProtection="1">
      <alignment horizontal="left" vertical="top"/>
      <protection hidden="1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2" fontId="9" fillId="0" borderId="10" xfId="0" applyNumberFormat="1" applyFont="1" applyFill="1" applyBorder="1" applyAlignment="1" applyProtection="1">
      <alignment horizontal="center" vertical="top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right" wrapText="1"/>
      <protection hidden="1"/>
    </xf>
    <xf numFmtId="1" fontId="3" fillId="35" borderId="0" xfId="0" applyNumberFormat="1" applyFont="1" applyFill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 applyProtection="1">
      <alignment horizontal="left" vertical="top" wrapText="1"/>
      <protection locked="0"/>
    </xf>
    <xf numFmtId="0" fontId="10" fillId="38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0" fontId="10" fillId="38" borderId="10" xfId="0" applyNumberFormat="1" applyFont="1" applyFill="1" applyBorder="1" applyAlignment="1" applyProtection="1">
      <alignment horizontal="center" vertical="top"/>
      <protection locked="0"/>
    </xf>
    <xf numFmtId="0" fontId="10" fillId="38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17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10" fillId="38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center" vertical="top"/>
    </xf>
    <xf numFmtId="0" fontId="10" fillId="38" borderId="10" xfId="0" applyFont="1" applyFill="1" applyBorder="1" applyAlignment="1">
      <alignment horizontal="left" vertical="center" wrapText="1"/>
    </xf>
    <xf numFmtId="180" fontId="53" fillId="39" borderId="10" xfId="33" applyFont="1" applyFill="1" applyBorder="1" applyAlignment="1">
      <alignment vertical="top" wrapText="1"/>
      <protection/>
    </xf>
    <xf numFmtId="49" fontId="10" fillId="38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49" fontId="53" fillId="38" borderId="10" xfId="0" applyNumberFormat="1" applyFont="1" applyFill="1" applyBorder="1" applyAlignment="1">
      <alignment horizontal="center" vertical="center" wrapText="1"/>
    </xf>
    <xf numFmtId="49" fontId="53" fillId="38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 wrapText="1"/>
    </xf>
    <xf numFmtId="0" fontId="10" fillId="39" borderId="10" xfId="0" applyFont="1" applyFill="1" applyBorder="1" applyAlignment="1">
      <alignment vertical="top" wrapText="1"/>
    </xf>
    <xf numFmtId="0" fontId="10" fillId="39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 wrapText="1"/>
    </xf>
    <xf numFmtId="1" fontId="53" fillId="38" borderId="10" xfId="0" applyNumberFormat="1" applyFont="1" applyFill="1" applyBorder="1" applyAlignment="1">
      <alignment horizontal="center" vertical="center" wrapText="1"/>
    </xf>
    <xf numFmtId="1" fontId="10" fillId="38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wrapText="1"/>
    </xf>
    <xf numFmtId="1" fontId="10" fillId="38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2" fillId="40" borderId="0" xfId="0" applyFont="1" applyFill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vertical="top" wrapText="1"/>
    </xf>
    <xf numFmtId="0" fontId="54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vertical="top"/>
    </xf>
    <xf numFmtId="49" fontId="2" fillId="40" borderId="10" xfId="0" applyNumberFormat="1" applyFont="1" applyFill="1" applyBorder="1" applyAlignment="1">
      <alignment horizontal="center" vertical="top"/>
    </xf>
    <xf numFmtId="0" fontId="2" fillId="40" borderId="0" xfId="0" applyFont="1" applyFill="1" applyBorder="1" applyAlignment="1">
      <alignment horizontal="center" vertical="top"/>
    </xf>
    <xf numFmtId="0" fontId="2" fillId="40" borderId="0" xfId="0" applyFont="1" applyFill="1" applyBorder="1" applyAlignment="1">
      <alignment horizontal="center" vertical="top" wrapText="1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>
      <alignment vertical="top" wrapText="1"/>
    </xf>
    <xf numFmtId="49" fontId="53" fillId="39" borderId="10" xfId="33" applyNumberFormat="1" applyFont="1" applyFill="1" applyBorder="1" applyAlignment="1" applyProtection="1">
      <alignment vertical="top" wrapText="1"/>
      <protection locked="0"/>
    </xf>
    <xf numFmtId="1" fontId="10" fillId="0" borderId="0" xfId="0" applyNumberFormat="1" applyFont="1" applyAlignment="1">
      <alignment horizontal="center" wrapText="1"/>
    </xf>
    <xf numFmtId="1" fontId="10" fillId="38" borderId="15" xfId="0" applyNumberFormat="1" applyFont="1" applyFill="1" applyBorder="1" applyAlignment="1" applyProtection="1">
      <alignment horizontal="center" vertical="top" wrapText="1"/>
      <protection locked="0"/>
    </xf>
    <xf numFmtId="1" fontId="53" fillId="39" borderId="10" xfId="33" applyNumberFormat="1" applyFont="1" applyFill="1" applyBorder="1" applyAlignment="1">
      <alignment horizontal="center" vertical="top" wrapText="1"/>
      <protection/>
    </xf>
    <xf numFmtId="1" fontId="10" fillId="0" borderId="15" xfId="0" applyNumberFormat="1" applyFont="1" applyBorder="1" applyAlignment="1">
      <alignment horizontal="center" vertical="top" wrapText="1"/>
    </xf>
    <xf numFmtId="1" fontId="10" fillId="0" borderId="15" xfId="0" applyNumberFormat="1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 vertical="top" wrapText="1"/>
    </xf>
    <xf numFmtId="1" fontId="10" fillId="38" borderId="15" xfId="0" applyNumberFormat="1" applyFont="1" applyFill="1" applyBorder="1" applyAlignment="1" applyProtection="1">
      <alignment horizontal="center" vertical="top"/>
      <protection locked="0"/>
    </xf>
    <xf numFmtId="1" fontId="53" fillId="39" borderId="16" xfId="33" applyNumberFormat="1" applyFont="1" applyFill="1" applyBorder="1" applyAlignment="1">
      <alignment horizontal="center" vertical="top" wrapText="1"/>
      <protection/>
    </xf>
    <xf numFmtId="1" fontId="10" fillId="0" borderId="17" xfId="0" applyNumberFormat="1" applyFont="1" applyBorder="1" applyAlignment="1">
      <alignment horizontal="center" vertical="top" wrapText="1"/>
    </xf>
    <xf numFmtId="1" fontId="53" fillId="39" borderId="10" xfId="33" applyNumberFormat="1" applyFont="1" applyFill="1" applyBorder="1" applyAlignment="1" applyProtection="1">
      <alignment horizontal="center" vertical="top"/>
      <protection locked="0"/>
    </xf>
    <xf numFmtId="0" fontId="10" fillId="0" borderId="18" xfId="0" applyFont="1" applyBorder="1" applyAlignment="1">
      <alignment horizontal="center" vertical="top" wrapText="1"/>
    </xf>
    <xf numFmtId="180" fontId="53" fillId="39" borderId="10" xfId="33" applyFont="1" applyFill="1" applyBorder="1" applyAlignment="1">
      <alignment horizontal="center" vertical="top" wrapText="1"/>
      <protection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38" borderId="1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/>
    </xf>
    <xf numFmtId="180" fontId="53" fillId="39" borderId="16" xfId="33" applyFont="1" applyFill="1" applyBorder="1" applyAlignment="1">
      <alignment horizontal="center" vertical="top" wrapText="1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10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38" borderId="18" xfId="0" applyNumberFormat="1" applyFont="1" applyFill="1" applyBorder="1" applyAlignment="1" applyProtection="1">
      <alignment horizontal="left" vertical="top" wrapText="1"/>
      <protection locked="0"/>
    </xf>
    <xf numFmtId="0" fontId="10" fillId="38" borderId="18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38" borderId="18" xfId="0" applyFont="1" applyFill="1" applyBorder="1" applyAlignment="1">
      <alignment horizontal="left" vertical="top" wrapText="1"/>
    </xf>
    <xf numFmtId="0" fontId="2" fillId="40" borderId="0" xfId="0" applyFont="1" applyFill="1" applyBorder="1" applyAlignment="1">
      <alignment horizontal="center" vertical="center" wrapText="1"/>
    </xf>
    <xf numFmtId="180" fontId="54" fillId="40" borderId="10" xfId="33" applyFont="1" applyFill="1" applyBorder="1" applyAlignment="1">
      <alignment horizontal="center" vertical="top" wrapText="1"/>
      <protection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left"/>
      <protection hidden="1"/>
    </xf>
    <xf numFmtId="0" fontId="10" fillId="39" borderId="10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 hidden="1"/>
    </xf>
    <xf numFmtId="1" fontId="18" fillId="0" borderId="0" xfId="0" applyNumberFormat="1" applyFont="1" applyFill="1" applyAlignment="1" applyProtection="1">
      <alignment/>
      <protection hidden="1"/>
    </xf>
    <xf numFmtId="173" fontId="5" fillId="0" borderId="0" xfId="0" applyNumberFormat="1" applyFont="1" applyFill="1" applyAlignment="1" applyProtection="1">
      <alignment horizontal="center"/>
      <protection hidden="1"/>
    </xf>
    <xf numFmtId="173" fontId="5" fillId="0" borderId="0" xfId="0" applyNumberFormat="1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right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9" fillId="0" borderId="10" xfId="0" applyNumberFormat="1" applyFont="1" applyFill="1" applyBorder="1" applyAlignment="1" applyProtection="1">
      <alignment horizontal="center" vertical="top"/>
      <protection hidden="1"/>
    </xf>
    <xf numFmtId="173" fontId="9" fillId="0" borderId="10" xfId="0" applyNumberFormat="1" applyFont="1" applyFill="1" applyBorder="1" applyAlignment="1" applyProtection="1">
      <alignment horizontal="left" vertical="top"/>
      <protection hidden="1"/>
    </xf>
    <xf numFmtId="1" fontId="10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horizontal="center"/>
      <protection hidden="1"/>
    </xf>
    <xf numFmtId="1" fontId="10" fillId="36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left" vertical="top" wrapText="1"/>
      <protection hidden="1"/>
    </xf>
    <xf numFmtId="49" fontId="3" fillId="0" borderId="0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textRotation="90"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 applyProtection="1">
      <alignment horizontal="center" vertical="top"/>
      <protection hidden="1"/>
    </xf>
    <xf numFmtId="0" fontId="9" fillId="0" borderId="21" xfId="0" applyFont="1" applyFill="1" applyBorder="1" applyAlignment="1" applyProtection="1">
      <alignment horizontal="left" vertical="top" wrapText="1"/>
      <protection hidden="1"/>
    </xf>
    <xf numFmtId="1" fontId="9" fillId="0" borderId="21" xfId="0" applyNumberFormat="1" applyFont="1" applyFill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 applyProtection="1">
      <alignment horizontal="center" vertical="top" wrapText="1"/>
      <protection hidden="1"/>
    </xf>
    <xf numFmtId="0" fontId="13" fillId="0" borderId="21" xfId="0" applyFont="1" applyFill="1" applyBorder="1" applyAlignment="1" applyProtection="1">
      <alignment horizontal="left" vertical="top" wrapText="1"/>
      <protection hidden="1"/>
    </xf>
    <xf numFmtId="173" fontId="9" fillId="0" borderId="21" xfId="0" applyNumberFormat="1" applyFont="1" applyFill="1" applyBorder="1" applyAlignment="1" applyProtection="1">
      <alignment horizontal="center" vertical="top" wrapText="1"/>
      <protection hidden="1"/>
    </xf>
    <xf numFmtId="0" fontId="9" fillId="0" borderId="21" xfId="0" applyNumberFormat="1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 wrapText="1"/>
      <protection hidden="1"/>
    </xf>
    <xf numFmtId="173" fontId="9" fillId="37" borderId="21" xfId="0" applyNumberFormat="1" applyFont="1" applyFill="1" applyBorder="1" applyAlignment="1" applyProtection="1">
      <alignment horizontal="left" vertical="top"/>
      <protection hidden="1"/>
    </xf>
    <xf numFmtId="173" fontId="9" fillId="35" borderId="21" xfId="0" applyNumberFormat="1" applyFont="1" applyFill="1" applyBorder="1" applyAlignment="1" applyProtection="1">
      <alignment horizontal="left" vertical="top"/>
      <protection hidden="1"/>
    </xf>
    <xf numFmtId="0" fontId="3" fillId="0" borderId="21" xfId="0" applyNumberFormat="1" applyFont="1" applyFill="1" applyBorder="1" applyAlignment="1" applyProtection="1">
      <alignment horizontal="left" vertical="top" wrapText="1"/>
      <protection hidden="1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173" fontId="9" fillId="37" borderId="0" xfId="0" applyNumberFormat="1" applyFont="1" applyFill="1" applyBorder="1" applyAlignment="1" applyProtection="1">
      <alignment horizontal="left" vertical="top"/>
      <protection hidden="1"/>
    </xf>
    <xf numFmtId="173" fontId="9" fillId="35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1" fontId="3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1" fontId="1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textRotation="90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 hidden="1"/>
    </xf>
    <xf numFmtId="0" fontId="10" fillId="34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9" fillId="35" borderId="0" xfId="0" applyNumberFormat="1" applyFont="1" applyFill="1" applyBorder="1" applyAlignment="1" applyProtection="1">
      <alignment horizontal="left" vertical="top"/>
      <protection hidden="1"/>
    </xf>
    <xf numFmtId="173" fontId="3" fillId="35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NumberFormat="1" applyFont="1" applyFill="1" applyBorder="1" applyAlignment="1" applyProtection="1">
      <alignment vertical="top"/>
      <protection hidden="1"/>
    </xf>
    <xf numFmtId="0" fontId="9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1" fontId="9" fillId="0" borderId="0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>
      <alignment horizontal="center" wrapText="1"/>
    </xf>
    <xf numFmtId="17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73" fontId="5" fillId="0" borderId="0" xfId="0" applyNumberFormat="1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Alignment="1" applyProtection="1">
      <alignment horizontal="left" wrapText="1"/>
      <protection hidden="1"/>
    </xf>
    <xf numFmtId="1" fontId="5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4" fontId="5" fillId="0" borderId="0" xfId="0" applyNumberFormat="1" applyFont="1" applyFill="1" applyBorder="1" applyAlignment="1" applyProtection="1">
      <alignment/>
      <protection hidden="1"/>
    </xf>
    <xf numFmtId="173" fontId="3" fillId="35" borderId="0" xfId="0" applyNumberFormat="1" applyFont="1" applyFill="1" applyBorder="1" applyAlignment="1">
      <alignment horizontal="center"/>
    </xf>
    <xf numFmtId="1" fontId="9" fillId="37" borderId="0" xfId="0" applyNumberFormat="1" applyFont="1" applyFill="1" applyBorder="1" applyAlignment="1" applyProtection="1">
      <alignment horizontal="left" vertical="top"/>
      <protection hidden="1"/>
    </xf>
    <xf numFmtId="49" fontId="9" fillId="37" borderId="0" xfId="0" applyNumberFormat="1" applyFont="1" applyFill="1" applyBorder="1" applyAlignment="1" applyProtection="1">
      <alignment horizontal="left" vertical="top"/>
      <protection hidden="1"/>
    </xf>
    <xf numFmtId="49" fontId="9" fillId="0" borderId="0" xfId="0" applyNumberFormat="1" applyFont="1" applyFill="1" applyBorder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1" fontId="3" fillId="35" borderId="0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 vertical="center" wrapText="1"/>
    </xf>
    <xf numFmtId="1" fontId="53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53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41" borderId="10" xfId="0" applyNumberFormat="1" applyFont="1" applyFill="1" applyBorder="1" applyAlignment="1" applyProtection="1">
      <alignment horizontal="center" vertical="top"/>
      <protection locked="0"/>
    </xf>
    <xf numFmtId="0" fontId="17" fillId="41" borderId="10" xfId="0" applyNumberFormat="1" applyFont="1" applyFill="1" applyBorder="1" applyAlignment="1" applyProtection="1">
      <alignment horizontal="left" wrapText="1"/>
      <protection locked="0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2" fillId="42" borderId="10" xfId="0" applyFont="1" applyFill="1" applyBorder="1" applyAlignment="1">
      <alignment horizontal="center" wrapText="1"/>
    </xf>
    <xf numFmtId="0" fontId="53" fillId="38" borderId="10" xfId="0" applyFont="1" applyFill="1" applyBorder="1" applyAlignment="1" applyProtection="1">
      <alignment vertical="top"/>
      <protection locked="0"/>
    </xf>
    <xf numFmtId="1" fontId="53" fillId="38" borderId="10" xfId="0" applyNumberFormat="1" applyFont="1" applyFill="1" applyBorder="1" applyAlignment="1" applyProtection="1">
      <alignment horizontal="center" vertical="top"/>
      <protection locked="0"/>
    </xf>
    <xf numFmtId="0" fontId="53" fillId="38" borderId="10" xfId="0" applyNumberFormat="1" applyFont="1" applyFill="1" applyBorder="1" applyAlignment="1" applyProtection="1">
      <alignment wrapText="1"/>
      <protection locked="0"/>
    </xf>
    <xf numFmtId="1" fontId="53" fillId="38" borderId="10" xfId="0" applyNumberFormat="1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>
      <alignment wrapText="1"/>
    </xf>
    <xf numFmtId="1" fontId="53" fillId="0" borderId="10" xfId="0" applyNumberFormat="1" applyFont="1" applyBorder="1" applyAlignment="1">
      <alignment horizont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1" fontId="6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173" fontId="6" fillId="34" borderId="14" xfId="0" applyNumberFormat="1" applyFont="1" applyFill="1" applyBorder="1" applyAlignment="1" applyProtection="1">
      <alignment horizontal="center" vertical="center"/>
      <protection hidden="1"/>
    </xf>
    <xf numFmtId="0" fontId="11" fillId="34" borderId="14" xfId="0" applyFont="1" applyFill="1" applyBorder="1" applyAlignment="1" applyProtection="1">
      <alignment horizontal="center" vertical="center" wrapText="1"/>
      <protection hidden="1"/>
    </xf>
    <xf numFmtId="49" fontId="6" fillId="34" borderId="14" xfId="0" applyNumberFormat="1" applyFont="1" applyFill="1" applyBorder="1" applyAlignment="1" applyProtection="1">
      <alignment horizontal="center" vertical="center" wrapText="1"/>
      <protection hidden="1"/>
    </xf>
    <xf numFmtId="173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17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73" fontId="9" fillId="37" borderId="0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>
      <alignment horizontal="left"/>
    </xf>
    <xf numFmtId="173" fontId="9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173" fontId="9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7" fillId="34" borderId="14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4" borderId="0" xfId="0" applyNumberFormat="1" applyFont="1" applyFill="1" applyBorder="1" applyAlignment="1" applyProtection="1">
      <alignment horizontal="left" vertical="top" wrapText="1"/>
      <protection hidden="1"/>
    </xf>
    <xf numFmtId="0" fontId="10" fillId="34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textRotation="90"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2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Alignment="1">
      <alignment horizontal="center" wrapText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 wrapText="1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173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2" fontId="6" fillId="34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154</xdr:row>
      <xdr:rowOff>0</xdr:rowOff>
    </xdr:from>
    <xdr:to>
      <xdr:col>6</xdr:col>
      <xdr:colOff>1466850</xdr:colOff>
      <xdr:row>163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184350"/>
          <a:ext cx="5800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191</xdr:row>
      <xdr:rowOff>0</xdr:rowOff>
    </xdr:from>
    <xdr:to>
      <xdr:col>6</xdr:col>
      <xdr:colOff>1466850</xdr:colOff>
      <xdr:row>198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0346650"/>
          <a:ext cx="5800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129</xdr:row>
      <xdr:rowOff>0</xdr:rowOff>
    </xdr:from>
    <xdr:to>
      <xdr:col>7</xdr:col>
      <xdr:colOff>95250</xdr:colOff>
      <xdr:row>136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126700"/>
          <a:ext cx="5800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6</xdr:col>
      <xdr:colOff>1552575</xdr:colOff>
      <xdr:row>106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449925"/>
          <a:ext cx="5810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61</xdr:row>
      <xdr:rowOff>0</xdr:rowOff>
    </xdr:from>
    <xdr:to>
      <xdr:col>6</xdr:col>
      <xdr:colOff>1219200</xdr:colOff>
      <xdr:row>68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906250"/>
          <a:ext cx="5810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8</xdr:col>
      <xdr:colOff>0</xdr:colOff>
      <xdr:row>35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543550"/>
          <a:ext cx="5800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1800225</xdr:colOff>
      <xdr:row>27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267200"/>
          <a:ext cx="581977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25</xdr:row>
      <xdr:rowOff>0</xdr:rowOff>
    </xdr:from>
    <xdr:to>
      <xdr:col>7</xdr:col>
      <xdr:colOff>1295400</xdr:colOff>
      <xdr:row>31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562600"/>
          <a:ext cx="5810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zoomScale="80" zoomScaleNormal="80" zoomScaleSheetLayoutView="80" zoomScalePageLayoutView="0" workbookViewId="0" topLeftCell="A1">
      <pane ySplit="2" topLeftCell="A272" activePane="bottomLeft" state="frozen"/>
      <selection pane="topLeft" activeCell="A1" sqref="A1"/>
      <selection pane="bottomLeft" activeCell="A207" sqref="A207:IV207"/>
    </sheetView>
  </sheetViews>
  <sheetFormatPr defaultColWidth="9.00390625" defaultRowHeight="12.75"/>
  <cols>
    <col min="1" max="1" width="5.375" style="202" customWidth="1"/>
    <col min="2" max="2" width="28.00390625" style="186" customWidth="1"/>
    <col min="3" max="3" width="14.375" style="224" customWidth="1"/>
    <col min="4" max="4" width="10.00390625" style="203" customWidth="1"/>
    <col min="5" max="5" width="26.125" style="205" customWidth="1"/>
    <col min="6" max="6" width="45.00390625" style="186" customWidth="1"/>
    <col min="7" max="7" width="52.75390625" style="186" customWidth="1"/>
    <col min="8" max="8" width="4.75390625" style="246" hidden="1" customWidth="1"/>
    <col min="9" max="16" width="11.125" style="202" hidden="1" customWidth="1"/>
    <col min="17" max="16384" width="9.125" style="186" customWidth="1"/>
  </cols>
  <sheetData>
    <row r="1" spans="1:16" ht="15.75">
      <c r="A1" s="451" t="s">
        <v>68</v>
      </c>
      <c r="B1" s="451"/>
      <c r="C1" s="451"/>
      <c r="D1" s="451"/>
      <c r="E1" s="451"/>
      <c r="F1" s="451"/>
      <c r="G1" s="451"/>
      <c r="H1" s="235"/>
      <c r="I1" s="183"/>
      <c r="J1" s="183"/>
      <c r="K1" s="183"/>
      <c r="L1" s="183"/>
      <c r="M1" s="183"/>
      <c r="N1" s="183"/>
      <c r="O1" s="183"/>
      <c r="P1" s="183"/>
    </row>
    <row r="2" spans="1:16" ht="33" customHeight="1">
      <c r="A2" s="187">
        <v>5</v>
      </c>
      <c r="B2" s="187" t="s">
        <v>3</v>
      </c>
      <c r="C2" s="219" t="s">
        <v>4</v>
      </c>
      <c r="D2" s="188" t="s">
        <v>5</v>
      </c>
      <c r="E2" s="187" t="s">
        <v>6</v>
      </c>
      <c r="F2" s="187" t="s">
        <v>8</v>
      </c>
      <c r="G2" s="189" t="s">
        <v>11</v>
      </c>
      <c r="H2" s="236"/>
      <c r="I2" s="190">
        <v>60</v>
      </c>
      <c r="J2" s="190">
        <v>200</v>
      </c>
      <c r="K2" s="190">
        <v>400</v>
      </c>
      <c r="L2" s="190">
        <v>800</v>
      </c>
      <c r="M2" s="190">
        <v>1500</v>
      </c>
      <c r="N2" s="190" t="s">
        <v>107</v>
      </c>
      <c r="O2" s="190" t="s">
        <v>108</v>
      </c>
      <c r="P2" s="190" t="s">
        <v>109</v>
      </c>
    </row>
    <row r="3" spans="1:17" s="12" customFormat="1" ht="15.75">
      <c r="A3" s="135">
        <v>692</v>
      </c>
      <c r="B3" s="156" t="s">
        <v>207</v>
      </c>
      <c r="C3" s="230">
        <v>2003</v>
      </c>
      <c r="D3" s="155" t="s">
        <v>70</v>
      </c>
      <c r="E3" s="157" t="s">
        <v>208</v>
      </c>
      <c r="F3" s="144" t="s">
        <v>144</v>
      </c>
      <c r="G3" s="144" t="s">
        <v>209</v>
      </c>
      <c r="H3" s="238"/>
      <c r="I3" s="169"/>
      <c r="J3" s="169">
        <v>200</v>
      </c>
      <c r="K3" s="169"/>
      <c r="L3" s="169"/>
      <c r="M3" s="169"/>
      <c r="N3" s="169"/>
      <c r="O3" s="169"/>
      <c r="P3" s="169"/>
      <c r="Q3" s="12">
        <v>1</v>
      </c>
    </row>
    <row r="4" spans="1:17" s="12" customFormat="1" ht="15.75">
      <c r="A4" s="135">
        <v>429</v>
      </c>
      <c r="B4" s="144" t="s">
        <v>256</v>
      </c>
      <c r="C4" s="225">
        <v>1994</v>
      </c>
      <c r="D4" s="162" t="s">
        <v>15</v>
      </c>
      <c r="E4" s="151" t="s">
        <v>208</v>
      </c>
      <c r="F4" s="144" t="s">
        <v>264</v>
      </c>
      <c r="G4" s="144" t="s">
        <v>265</v>
      </c>
      <c r="H4" s="238"/>
      <c r="I4" s="169"/>
      <c r="J4" s="169"/>
      <c r="K4" s="169"/>
      <c r="L4" s="169"/>
      <c r="M4" s="169"/>
      <c r="N4" s="169" t="s">
        <v>107</v>
      </c>
      <c r="O4" s="169"/>
      <c r="P4" s="169"/>
      <c r="Q4" s="12">
        <v>2</v>
      </c>
    </row>
    <row r="5" spans="1:17" s="12" customFormat="1" ht="15.75">
      <c r="A5" s="135">
        <v>430</v>
      </c>
      <c r="B5" s="144" t="s">
        <v>257</v>
      </c>
      <c r="C5" s="225">
        <v>1996</v>
      </c>
      <c r="D5" s="162" t="s">
        <v>14</v>
      </c>
      <c r="E5" s="151" t="s">
        <v>208</v>
      </c>
      <c r="F5" s="144" t="s">
        <v>264</v>
      </c>
      <c r="G5" s="144" t="s">
        <v>265</v>
      </c>
      <c r="H5" s="238"/>
      <c r="I5" s="169"/>
      <c r="J5" s="169"/>
      <c r="K5" s="169"/>
      <c r="L5" s="169"/>
      <c r="M5" s="169"/>
      <c r="N5" s="169"/>
      <c r="O5" s="169"/>
      <c r="P5" s="169" t="s">
        <v>109</v>
      </c>
      <c r="Q5" s="12">
        <v>3</v>
      </c>
    </row>
    <row r="6" spans="1:17" s="105" customFormat="1" ht="15.75">
      <c r="A6" s="135">
        <v>433</v>
      </c>
      <c r="B6" s="144" t="s">
        <v>258</v>
      </c>
      <c r="C6" s="225">
        <v>2004</v>
      </c>
      <c r="D6" s="162">
        <v>3</v>
      </c>
      <c r="E6" s="151" t="s">
        <v>208</v>
      </c>
      <c r="F6" s="144" t="s">
        <v>264</v>
      </c>
      <c r="G6" s="144" t="s">
        <v>265</v>
      </c>
      <c r="H6" s="238"/>
      <c r="I6" s="169">
        <v>60</v>
      </c>
      <c r="J6" s="169"/>
      <c r="K6" s="169"/>
      <c r="L6" s="169"/>
      <c r="M6" s="169"/>
      <c r="N6" s="169"/>
      <c r="O6" s="169"/>
      <c r="P6" s="169"/>
      <c r="Q6" s="12">
        <v>4</v>
      </c>
    </row>
    <row r="7" spans="1:17" s="12" customFormat="1" ht="15.75">
      <c r="A7" s="135">
        <v>436</v>
      </c>
      <c r="B7" s="144" t="s">
        <v>259</v>
      </c>
      <c r="C7" s="225">
        <v>2002</v>
      </c>
      <c r="D7" s="162">
        <v>2</v>
      </c>
      <c r="E7" s="151" t="s">
        <v>208</v>
      </c>
      <c r="F7" s="144" t="s">
        <v>264</v>
      </c>
      <c r="G7" s="144" t="s">
        <v>266</v>
      </c>
      <c r="H7" s="238"/>
      <c r="I7" s="169"/>
      <c r="J7" s="169"/>
      <c r="K7" s="169"/>
      <c r="L7" s="169"/>
      <c r="M7" s="169"/>
      <c r="N7" s="169"/>
      <c r="O7" s="169" t="s">
        <v>108</v>
      </c>
      <c r="P7" s="169"/>
      <c r="Q7" s="12">
        <v>5</v>
      </c>
    </row>
    <row r="8" spans="1:17" s="83" customFormat="1" ht="15.75">
      <c r="A8" s="135">
        <v>437</v>
      </c>
      <c r="B8" s="144" t="s">
        <v>406</v>
      </c>
      <c r="C8" s="225">
        <v>2001</v>
      </c>
      <c r="D8" s="162">
        <v>1</v>
      </c>
      <c r="E8" s="151" t="s">
        <v>208</v>
      </c>
      <c r="F8" s="144" t="s">
        <v>264</v>
      </c>
      <c r="G8" s="144" t="s">
        <v>267</v>
      </c>
      <c r="H8" s="238"/>
      <c r="I8" s="169">
        <v>60</v>
      </c>
      <c r="J8" s="169">
        <v>200</v>
      </c>
      <c r="K8" s="169"/>
      <c r="L8" s="169"/>
      <c r="M8" s="169"/>
      <c r="N8" s="169"/>
      <c r="O8" s="169"/>
      <c r="P8" s="169"/>
      <c r="Q8" s="12">
        <v>6</v>
      </c>
    </row>
    <row r="9" spans="1:17" s="105" customFormat="1" ht="15.75">
      <c r="A9" s="135">
        <v>438</v>
      </c>
      <c r="B9" s="144" t="s">
        <v>407</v>
      </c>
      <c r="C9" s="225">
        <v>2001</v>
      </c>
      <c r="D9" s="162" t="s">
        <v>14</v>
      </c>
      <c r="E9" s="151" t="s">
        <v>208</v>
      </c>
      <c r="F9" s="144" t="s">
        <v>264</v>
      </c>
      <c r="G9" s="144" t="s">
        <v>268</v>
      </c>
      <c r="H9" s="238"/>
      <c r="I9" s="169">
        <v>60</v>
      </c>
      <c r="J9" s="169"/>
      <c r="K9" s="169"/>
      <c r="L9" s="169"/>
      <c r="M9" s="169"/>
      <c r="N9" s="169"/>
      <c r="O9" s="169"/>
      <c r="P9" s="169"/>
      <c r="Q9" s="12">
        <v>7</v>
      </c>
    </row>
    <row r="10" spans="1:17" s="105" customFormat="1" ht="18.75" customHeight="1">
      <c r="A10" s="135">
        <v>441</v>
      </c>
      <c r="B10" s="144" t="s">
        <v>260</v>
      </c>
      <c r="C10" s="225">
        <v>1997</v>
      </c>
      <c r="D10" s="162">
        <v>1</v>
      </c>
      <c r="E10" s="151" t="s">
        <v>208</v>
      </c>
      <c r="F10" s="144" t="s">
        <v>264</v>
      </c>
      <c r="G10" s="144" t="s">
        <v>269</v>
      </c>
      <c r="H10" s="238"/>
      <c r="I10" s="169"/>
      <c r="J10" s="169">
        <v>200</v>
      </c>
      <c r="K10" s="169">
        <v>400</v>
      </c>
      <c r="L10" s="169"/>
      <c r="M10" s="169"/>
      <c r="N10" s="169"/>
      <c r="O10" s="169"/>
      <c r="P10" s="169"/>
      <c r="Q10" s="12">
        <v>8</v>
      </c>
    </row>
    <row r="11" spans="1:17" s="12" customFormat="1" ht="18.75" customHeight="1">
      <c r="A11" s="135">
        <v>442</v>
      </c>
      <c r="B11" s="159" t="s">
        <v>261</v>
      </c>
      <c r="C11" s="226">
        <v>1999</v>
      </c>
      <c r="D11" s="216">
        <v>1</v>
      </c>
      <c r="E11" s="151" t="s">
        <v>208</v>
      </c>
      <c r="F11" s="144" t="s">
        <v>264</v>
      </c>
      <c r="G11" s="144" t="s">
        <v>270</v>
      </c>
      <c r="H11" s="238"/>
      <c r="I11" s="169"/>
      <c r="J11" s="169">
        <v>200</v>
      </c>
      <c r="K11" s="169">
        <v>400</v>
      </c>
      <c r="L11" s="169"/>
      <c r="M11" s="169"/>
      <c r="N11" s="169"/>
      <c r="O11" s="169"/>
      <c r="P11" s="169"/>
      <c r="Q11" s="12">
        <v>9</v>
      </c>
    </row>
    <row r="12" spans="1:17" s="12" customFormat="1" ht="15" customHeight="1">
      <c r="A12" s="135">
        <v>443</v>
      </c>
      <c r="B12" s="159" t="s">
        <v>262</v>
      </c>
      <c r="C12" s="226">
        <v>2000</v>
      </c>
      <c r="D12" s="216">
        <v>2</v>
      </c>
      <c r="E12" s="151" t="s">
        <v>208</v>
      </c>
      <c r="F12" s="144" t="s">
        <v>264</v>
      </c>
      <c r="G12" s="144" t="s">
        <v>269</v>
      </c>
      <c r="H12" s="238"/>
      <c r="I12" s="169"/>
      <c r="J12" s="169"/>
      <c r="K12" s="169">
        <v>400</v>
      </c>
      <c r="L12" s="169">
        <v>800</v>
      </c>
      <c r="M12" s="169"/>
      <c r="N12" s="169"/>
      <c r="O12" s="169"/>
      <c r="P12" s="169"/>
      <c r="Q12" s="12">
        <v>10</v>
      </c>
    </row>
    <row r="13" spans="1:17" s="12" customFormat="1" ht="15.75">
      <c r="A13" s="135">
        <v>448</v>
      </c>
      <c r="B13" s="159" t="s">
        <v>263</v>
      </c>
      <c r="C13" s="226">
        <v>1997</v>
      </c>
      <c r="D13" s="216">
        <v>2</v>
      </c>
      <c r="E13" s="151" t="s">
        <v>208</v>
      </c>
      <c r="F13" s="144" t="s">
        <v>264</v>
      </c>
      <c r="G13" s="144" t="s">
        <v>266</v>
      </c>
      <c r="H13" s="238"/>
      <c r="I13" s="169">
        <v>60</v>
      </c>
      <c r="J13" s="169"/>
      <c r="K13" s="169"/>
      <c r="L13" s="169"/>
      <c r="M13" s="169"/>
      <c r="N13" s="169"/>
      <c r="O13" s="169"/>
      <c r="P13" s="169"/>
      <c r="Q13" s="12">
        <v>11</v>
      </c>
    </row>
    <row r="14" spans="1:17" s="105" customFormat="1" ht="15.75">
      <c r="A14" s="135">
        <v>449</v>
      </c>
      <c r="B14" s="217" t="s">
        <v>271</v>
      </c>
      <c r="C14" s="225">
        <v>1996</v>
      </c>
      <c r="D14" s="162" t="s">
        <v>14</v>
      </c>
      <c r="E14" s="151" t="s">
        <v>208</v>
      </c>
      <c r="F14" s="180" t="s">
        <v>281</v>
      </c>
      <c r="G14" s="144" t="s">
        <v>282</v>
      </c>
      <c r="H14" s="238"/>
      <c r="I14" s="169"/>
      <c r="J14" s="169"/>
      <c r="K14" s="169"/>
      <c r="L14" s="169"/>
      <c r="M14" s="169"/>
      <c r="N14" s="169"/>
      <c r="O14" s="169"/>
      <c r="P14" s="169" t="s">
        <v>109</v>
      </c>
      <c r="Q14" s="12">
        <v>12</v>
      </c>
    </row>
    <row r="15" spans="1:17" s="105" customFormat="1" ht="15.75">
      <c r="A15" s="135">
        <v>450</v>
      </c>
      <c r="B15" s="217" t="s">
        <v>272</v>
      </c>
      <c r="C15" s="225">
        <v>1996</v>
      </c>
      <c r="D15" s="162" t="s">
        <v>14</v>
      </c>
      <c r="E15" s="151" t="s">
        <v>208</v>
      </c>
      <c r="F15" s="180" t="s">
        <v>281</v>
      </c>
      <c r="G15" s="144" t="s">
        <v>283</v>
      </c>
      <c r="H15" s="238"/>
      <c r="I15" s="169"/>
      <c r="J15" s="169">
        <v>200</v>
      </c>
      <c r="K15" s="169"/>
      <c r="L15" s="169"/>
      <c r="M15" s="169"/>
      <c r="N15" s="169"/>
      <c r="O15" s="169"/>
      <c r="P15" s="169"/>
      <c r="Q15" s="12">
        <v>13</v>
      </c>
    </row>
    <row r="16" spans="1:17" s="12" customFormat="1" ht="15.75">
      <c r="A16" s="135">
        <v>461</v>
      </c>
      <c r="B16" s="217" t="s">
        <v>273</v>
      </c>
      <c r="C16" s="225">
        <v>1996</v>
      </c>
      <c r="D16" s="162" t="s">
        <v>14</v>
      </c>
      <c r="E16" s="151" t="s">
        <v>208</v>
      </c>
      <c r="F16" s="180" t="s">
        <v>281</v>
      </c>
      <c r="G16" s="144" t="s">
        <v>284</v>
      </c>
      <c r="H16" s="238"/>
      <c r="I16" s="169"/>
      <c r="J16" s="169"/>
      <c r="K16" s="169"/>
      <c r="L16" s="169"/>
      <c r="M16" s="169">
        <v>1500</v>
      </c>
      <c r="N16" s="169"/>
      <c r="O16" s="169"/>
      <c r="P16" s="169"/>
      <c r="Q16" s="12">
        <v>14</v>
      </c>
    </row>
    <row r="17" spans="1:17" s="12" customFormat="1" ht="15.75">
      <c r="A17" s="135">
        <v>462</v>
      </c>
      <c r="B17" s="217" t="s">
        <v>274</v>
      </c>
      <c r="C17" s="225">
        <v>1998</v>
      </c>
      <c r="D17" s="162" t="s">
        <v>14</v>
      </c>
      <c r="E17" s="151" t="s">
        <v>208</v>
      </c>
      <c r="F17" s="180" t="s">
        <v>281</v>
      </c>
      <c r="G17" s="271" t="s">
        <v>285</v>
      </c>
      <c r="H17" s="245"/>
      <c r="I17" s="169"/>
      <c r="J17" s="169">
        <v>200</v>
      </c>
      <c r="K17" s="169"/>
      <c r="L17" s="169"/>
      <c r="M17" s="169"/>
      <c r="N17" s="169"/>
      <c r="O17" s="169"/>
      <c r="P17" s="169"/>
      <c r="Q17" s="12">
        <v>15</v>
      </c>
    </row>
    <row r="18" spans="1:17" s="105" customFormat="1" ht="15.75">
      <c r="A18" s="135">
        <v>463</v>
      </c>
      <c r="B18" s="217" t="s">
        <v>275</v>
      </c>
      <c r="C18" s="225">
        <v>1996</v>
      </c>
      <c r="D18" s="162" t="s">
        <v>14</v>
      </c>
      <c r="E18" s="151" t="s">
        <v>208</v>
      </c>
      <c r="F18" s="180" t="s">
        <v>281</v>
      </c>
      <c r="G18" s="271" t="s">
        <v>282</v>
      </c>
      <c r="H18" s="245"/>
      <c r="I18" s="184">
        <v>60</v>
      </c>
      <c r="J18" s="184">
        <v>200</v>
      </c>
      <c r="K18" s="184"/>
      <c r="L18" s="184"/>
      <c r="M18" s="184"/>
      <c r="N18" s="184"/>
      <c r="O18" s="184"/>
      <c r="P18" s="184"/>
      <c r="Q18" s="12">
        <v>16</v>
      </c>
    </row>
    <row r="19" spans="1:17" s="105" customFormat="1" ht="15.75">
      <c r="A19" s="135">
        <v>464</v>
      </c>
      <c r="B19" s="217" t="s">
        <v>276</v>
      </c>
      <c r="C19" s="225">
        <v>2000</v>
      </c>
      <c r="D19" s="162">
        <v>1</v>
      </c>
      <c r="E19" s="151" t="s">
        <v>208</v>
      </c>
      <c r="F19" s="180" t="s">
        <v>281</v>
      </c>
      <c r="G19" s="271" t="s">
        <v>286</v>
      </c>
      <c r="H19" s="245"/>
      <c r="I19" s="162">
        <v>60</v>
      </c>
      <c r="J19" s="162">
        <v>200</v>
      </c>
      <c r="K19" s="162"/>
      <c r="L19" s="162"/>
      <c r="M19" s="162"/>
      <c r="N19" s="162"/>
      <c r="O19" s="162"/>
      <c r="P19" s="162"/>
      <c r="Q19" s="12">
        <v>17</v>
      </c>
    </row>
    <row r="20" spans="1:17" s="12" customFormat="1" ht="15.75">
      <c r="A20" s="135">
        <v>465</v>
      </c>
      <c r="B20" s="217" t="s">
        <v>277</v>
      </c>
      <c r="C20" s="225">
        <v>2000</v>
      </c>
      <c r="D20" s="162" t="s">
        <v>14</v>
      </c>
      <c r="E20" s="151" t="s">
        <v>208</v>
      </c>
      <c r="F20" s="180" t="s">
        <v>281</v>
      </c>
      <c r="G20" s="271" t="s">
        <v>286</v>
      </c>
      <c r="H20" s="245"/>
      <c r="I20" s="162"/>
      <c r="J20" s="162">
        <v>200</v>
      </c>
      <c r="K20" s="162">
        <v>400</v>
      </c>
      <c r="L20" s="162"/>
      <c r="M20" s="162"/>
      <c r="N20" s="162"/>
      <c r="O20" s="162"/>
      <c r="P20" s="162"/>
      <c r="Q20" s="12">
        <v>18</v>
      </c>
    </row>
    <row r="21" spans="1:17" s="12" customFormat="1" ht="15.75">
      <c r="A21" s="135">
        <v>467</v>
      </c>
      <c r="B21" s="285" t="s">
        <v>278</v>
      </c>
      <c r="C21" s="226">
        <v>2000</v>
      </c>
      <c r="D21" s="162">
        <v>1</v>
      </c>
      <c r="E21" s="151" t="s">
        <v>208</v>
      </c>
      <c r="F21" s="180" t="s">
        <v>281</v>
      </c>
      <c r="G21" s="276" t="s">
        <v>287</v>
      </c>
      <c r="H21" s="282"/>
      <c r="I21" s="162">
        <v>60</v>
      </c>
      <c r="J21" s="162">
        <v>200</v>
      </c>
      <c r="K21" s="162"/>
      <c r="L21" s="162"/>
      <c r="M21" s="162"/>
      <c r="N21" s="162"/>
      <c r="O21" s="162"/>
      <c r="P21" s="162"/>
      <c r="Q21" s="12">
        <v>19</v>
      </c>
    </row>
    <row r="22" spans="1:17" s="12" customFormat="1" ht="15.75">
      <c r="A22" s="135">
        <v>468</v>
      </c>
      <c r="B22" s="218" t="s">
        <v>279</v>
      </c>
      <c r="C22" s="226">
        <v>1999</v>
      </c>
      <c r="D22" s="162">
        <v>1</v>
      </c>
      <c r="E22" s="151" t="s">
        <v>208</v>
      </c>
      <c r="F22" s="180" t="s">
        <v>281</v>
      </c>
      <c r="G22" s="276" t="s">
        <v>284</v>
      </c>
      <c r="H22" s="282"/>
      <c r="I22" s="162"/>
      <c r="J22" s="162"/>
      <c r="K22" s="162">
        <v>400</v>
      </c>
      <c r="L22" s="162"/>
      <c r="M22" s="162"/>
      <c r="N22" s="162"/>
      <c r="O22" s="162"/>
      <c r="P22" s="162"/>
      <c r="Q22" s="12">
        <v>20</v>
      </c>
    </row>
    <row r="23" spans="1:17" s="12" customFormat="1" ht="15.75">
      <c r="A23" s="135">
        <v>469</v>
      </c>
      <c r="B23" s="218" t="s">
        <v>280</v>
      </c>
      <c r="C23" s="226">
        <v>1999</v>
      </c>
      <c r="D23" s="162">
        <v>1</v>
      </c>
      <c r="E23" s="151" t="s">
        <v>208</v>
      </c>
      <c r="F23" s="180" t="s">
        <v>281</v>
      </c>
      <c r="G23" s="159" t="s">
        <v>282</v>
      </c>
      <c r="H23" s="237"/>
      <c r="I23" s="162"/>
      <c r="J23" s="162">
        <v>200</v>
      </c>
      <c r="K23" s="162"/>
      <c r="L23" s="162"/>
      <c r="M23" s="162"/>
      <c r="N23" s="162"/>
      <c r="O23" s="162"/>
      <c r="P23" s="162"/>
      <c r="Q23" s="12">
        <v>21</v>
      </c>
    </row>
    <row r="24" spans="1:17" ht="15.75">
      <c r="A24" s="135">
        <v>378</v>
      </c>
      <c r="B24" s="208" t="s">
        <v>181</v>
      </c>
      <c r="C24" s="254">
        <v>1994</v>
      </c>
      <c r="D24" s="264" t="s">
        <v>14</v>
      </c>
      <c r="E24" s="157" t="s">
        <v>199</v>
      </c>
      <c r="F24" s="208" t="s">
        <v>206</v>
      </c>
      <c r="G24" s="208" t="s">
        <v>201</v>
      </c>
      <c r="H24" s="280"/>
      <c r="I24" s="169"/>
      <c r="J24" s="169"/>
      <c r="K24" s="169">
        <v>400</v>
      </c>
      <c r="L24" s="169">
        <v>800</v>
      </c>
      <c r="M24" s="169"/>
      <c r="N24" s="169"/>
      <c r="O24" s="169"/>
      <c r="P24" s="169"/>
      <c r="Q24" s="12">
        <v>22</v>
      </c>
    </row>
    <row r="25" spans="1:17" ht="18" customHeight="1">
      <c r="A25" s="135">
        <v>379</v>
      </c>
      <c r="B25" s="208" t="s">
        <v>182</v>
      </c>
      <c r="C25" s="254">
        <v>1987</v>
      </c>
      <c r="D25" s="264" t="s">
        <v>14</v>
      </c>
      <c r="E25" s="157" t="s">
        <v>199</v>
      </c>
      <c r="F25" s="208" t="s">
        <v>206</v>
      </c>
      <c r="G25" s="208" t="s">
        <v>201</v>
      </c>
      <c r="H25" s="280"/>
      <c r="I25" s="169"/>
      <c r="J25" s="169"/>
      <c r="K25" s="169"/>
      <c r="L25" s="169">
        <v>800</v>
      </c>
      <c r="M25" s="169"/>
      <c r="N25" s="169"/>
      <c r="O25" s="169" t="s">
        <v>539</v>
      </c>
      <c r="P25" s="169"/>
      <c r="Q25" s="12">
        <v>23</v>
      </c>
    </row>
    <row r="26" spans="1:17" s="191" customFormat="1" ht="15.75">
      <c r="A26" s="135">
        <v>381</v>
      </c>
      <c r="B26" s="208" t="s">
        <v>183</v>
      </c>
      <c r="C26" s="254">
        <v>1999</v>
      </c>
      <c r="D26" s="264">
        <v>2</v>
      </c>
      <c r="E26" s="157" t="s">
        <v>199</v>
      </c>
      <c r="F26" s="208" t="s">
        <v>206</v>
      </c>
      <c r="G26" s="208" t="s">
        <v>201</v>
      </c>
      <c r="H26" s="280"/>
      <c r="I26" s="169">
        <v>60</v>
      </c>
      <c r="J26" s="169">
        <v>200</v>
      </c>
      <c r="K26" s="169"/>
      <c r="L26" s="169"/>
      <c r="M26" s="169"/>
      <c r="N26" s="169"/>
      <c r="O26" s="169"/>
      <c r="P26" s="169"/>
      <c r="Q26" s="12">
        <v>24</v>
      </c>
    </row>
    <row r="27" spans="1:17" s="12" customFormat="1" ht="15.75">
      <c r="A27" s="135">
        <v>383</v>
      </c>
      <c r="B27" s="208" t="s">
        <v>184</v>
      </c>
      <c r="C27" s="260">
        <v>1999</v>
      </c>
      <c r="D27" s="269">
        <v>2</v>
      </c>
      <c r="E27" s="157" t="s">
        <v>199</v>
      </c>
      <c r="F27" s="208" t="s">
        <v>203</v>
      </c>
      <c r="G27" s="208" t="s">
        <v>201</v>
      </c>
      <c r="H27" s="280"/>
      <c r="I27" s="169">
        <v>60</v>
      </c>
      <c r="J27" s="169">
        <v>200</v>
      </c>
      <c r="K27" s="169"/>
      <c r="L27" s="169"/>
      <c r="M27" s="169"/>
      <c r="N27" s="169"/>
      <c r="O27" s="169" t="s">
        <v>108</v>
      </c>
      <c r="P27" s="169"/>
      <c r="Q27" s="12">
        <v>25</v>
      </c>
    </row>
    <row r="28" spans="1:17" s="105" customFormat="1" ht="15.75">
      <c r="A28" s="135">
        <v>384</v>
      </c>
      <c r="B28" s="208" t="s">
        <v>185</v>
      </c>
      <c r="C28" s="260">
        <v>1999</v>
      </c>
      <c r="D28" s="269">
        <v>1</v>
      </c>
      <c r="E28" s="157" t="s">
        <v>199</v>
      </c>
      <c r="F28" s="208" t="s">
        <v>203</v>
      </c>
      <c r="G28" s="208" t="s">
        <v>201</v>
      </c>
      <c r="H28" s="280"/>
      <c r="I28" s="169">
        <v>60</v>
      </c>
      <c r="J28" s="169">
        <v>200</v>
      </c>
      <c r="K28" s="169"/>
      <c r="L28" s="169"/>
      <c r="M28" s="169"/>
      <c r="N28" s="169"/>
      <c r="O28" s="169"/>
      <c r="P28" s="169"/>
      <c r="Q28" s="12">
        <v>26</v>
      </c>
    </row>
    <row r="29" spans="1:17" s="83" customFormat="1" ht="15.75">
      <c r="A29" s="135">
        <v>386</v>
      </c>
      <c r="B29" s="208" t="s">
        <v>186</v>
      </c>
      <c r="C29" s="254">
        <v>1996</v>
      </c>
      <c r="D29" s="264" t="s">
        <v>14</v>
      </c>
      <c r="E29" s="157" t="s">
        <v>199</v>
      </c>
      <c r="F29" s="208" t="s">
        <v>200</v>
      </c>
      <c r="G29" s="208" t="s">
        <v>201</v>
      </c>
      <c r="H29" s="280"/>
      <c r="I29" s="169">
        <v>60</v>
      </c>
      <c r="J29" s="169"/>
      <c r="K29" s="169"/>
      <c r="L29" s="169"/>
      <c r="M29" s="169"/>
      <c r="N29" s="169" t="s">
        <v>107</v>
      </c>
      <c r="O29" s="169"/>
      <c r="P29" s="169"/>
      <c r="Q29" s="12">
        <v>27</v>
      </c>
    </row>
    <row r="30" spans="1:17" s="105" customFormat="1" ht="15.75">
      <c r="A30" s="135">
        <v>391</v>
      </c>
      <c r="B30" s="208" t="s">
        <v>187</v>
      </c>
      <c r="C30" s="254">
        <v>1999</v>
      </c>
      <c r="D30" s="264">
        <v>1</v>
      </c>
      <c r="E30" s="157" t="s">
        <v>199</v>
      </c>
      <c r="F30" s="208" t="s">
        <v>204</v>
      </c>
      <c r="G30" s="208" t="s">
        <v>202</v>
      </c>
      <c r="H30" s="280"/>
      <c r="I30" s="169"/>
      <c r="J30" s="169"/>
      <c r="K30" s="169">
        <v>400</v>
      </c>
      <c r="L30" s="169">
        <v>800</v>
      </c>
      <c r="M30" s="169"/>
      <c r="N30" s="169"/>
      <c r="O30" s="169"/>
      <c r="P30" s="169"/>
      <c r="Q30" s="12">
        <v>28</v>
      </c>
    </row>
    <row r="31" spans="1:17" s="12" customFormat="1" ht="15.75">
      <c r="A31" s="135">
        <v>393</v>
      </c>
      <c r="B31" s="208" t="s">
        <v>188</v>
      </c>
      <c r="C31" s="254">
        <v>2000</v>
      </c>
      <c r="D31" s="264">
        <v>1</v>
      </c>
      <c r="E31" s="157" t="s">
        <v>199</v>
      </c>
      <c r="F31" s="208" t="s">
        <v>205</v>
      </c>
      <c r="G31" s="208" t="s">
        <v>202</v>
      </c>
      <c r="H31" s="280"/>
      <c r="I31" s="169"/>
      <c r="J31" s="169">
        <v>200</v>
      </c>
      <c r="K31" s="169">
        <v>400</v>
      </c>
      <c r="L31" s="169"/>
      <c r="M31" s="169"/>
      <c r="N31" s="169"/>
      <c r="O31" s="169"/>
      <c r="P31" s="169"/>
      <c r="Q31" s="12">
        <v>29</v>
      </c>
    </row>
    <row r="32" spans="1:17" s="12" customFormat="1" ht="15.75">
      <c r="A32" s="135">
        <v>396</v>
      </c>
      <c r="B32" s="208" t="s">
        <v>189</v>
      </c>
      <c r="C32" s="254">
        <v>2002</v>
      </c>
      <c r="D32" s="264">
        <v>2</v>
      </c>
      <c r="E32" s="157" t="s">
        <v>199</v>
      </c>
      <c r="F32" s="208" t="s">
        <v>204</v>
      </c>
      <c r="G32" s="208" t="s">
        <v>202</v>
      </c>
      <c r="H32" s="280"/>
      <c r="I32" s="169">
        <v>60</v>
      </c>
      <c r="J32" s="169">
        <v>200</v>
      </c>
      <c r="K32" s="169"/>
      <c r="L32" s="169"/>
      <c r="M32" s="169"/>
      <c r="N32" s="169"/>
      <c r="O32" s="169"/>
      <c r="P32" s="169"/>
      <c r="Q32" s="12">
        <v>30</v>
      </c>
    </row>
    <row r="33" spans="1:17" s="12" customFormat="1" ht="15.75">
      <c r="A33" s="135">
        <v>397</v>
      </c>
      <c r="B33" s="208" t="s">
        <v>190</v>
      </c>
      <c r="C33" s="254">
        <v>2002</v>
      </c>
      <c r="D33" s="264">
        <v>2</v>
      </c>
      <c r="E33" s="157" t="s">
        <v>199</v>
      </c>
      <c r="F33" s="208" t="s">
        <v>204</v>
      </c>
      <c r="G33" s="208" t="s">
        <v>202</v>
      </c>
      <c r="H33" s="280"/>
      <c r="I33" s="169"/>
      <c r="J33" s="169">
        <v>200</v>
      </c>
      <c r="K33" s="169">
        <v>400</v>
      </c>
      <c r="L33" s="169"/>
      <c r="M33" s="169"/>
      <c r="N33" s="169"/>
      <c r="O33" s="169"/>
      <c r="P33" s="169"/>
      <c r="Q33" s="12">
        <v>31</v>
      </c>
    </row>
    <row r="34" spans="1:17" s="12" customFormat="1" ht="15.75">
      <c r="A34" s="135">
        <v>398</v>
      </c>
      <c r="B34" s="208" t="s">
        <v>191</v>
      </c>
      <c r="C34" s="254">
        <v>2002</v>
      </c>
      <c r="D34" s="264">
        <v>2</v>
      </c>
      <c r="E34" s="157" t="s">
        <v>199</v>
      </c>
      <c r="F34" s="208" t="s">
        <v>204</v>
      </c>
      <c r="G34" s="208" t="s">
        <v>202</v>
      </c>
      <c r="H34" s="280"/>
      <c r="I34" s="169"/>
      <c r="J34" s="169">
        <v>200</v>
      </c>
      <c r="K34" s="169">
        <v>400</v>
      </c>
      <c r="L34" s="169"/>
      <c r="M34" s="169"/>
      <c r="N34" s="169"/>
      <c r="O34" s="169"/>
      <c r="P34" s="169"/>
      <c r="Q34" s="12">
        <v>32</v>
      </c>
    </row>
    <row r="35" spans="1:17" s="12" customFormat="1" ht="15.75">
      <c r="A35" s="135">
        <v>399</v>
      </c>
      <c r="B35" s="208" t="s">
        <v>192</v>
      </c>
      <c r="C35" s="254">
        <v>2002</v>
      </c>
      <c r="D35" s="264">
        <v>1</v>
      </c>
      <c r="E35" s="157" t="s">
        <v>199</v>
      </c>
      <c r="F35" s="208" t="s">
        <v>204</v>
      </c>
      <c r="G35" s="208" t="s">
        <v>202</v>
      </c>
      <c r="H35" s="280"/>
      <c r="I35" s="169"/>
      <c r="J35" s="169">
        <v>200</v>
      </c>
      <c r="K35" s="169">
        <v>400</v>
      </c>
      <c r="L35" s="169">
        <v>800</v>
      </c>
      <c r="M35" s="169"/>
      <c r="N35" s="169"/>
      <c r="O35" s="169"/>
      <c r="P35" s="169"/>
      <c r="Q35" s="12">
        <v>33</v>
      </c>
    </row>
    <row r="36" spans="1:17" s="12" customFormat="1" ht="15.75">
      <c r="A36" s="135">
        <v>403</v>
      </c>
      <c r="B36" s="208" t="s">
        <v>193</v>
      </c>
      <c r="C36" s="254">
        <v>2002</v>
      </c>
      <c r="D36" s="264">
        <v>2</v>
      </c>
      <c r="E36" s="157" t="s">
        <v>199</v>
      </c>
      <c r="F36" s="208" t="s">
        <v>204</v>
      </c>
      <c r="G36" s="208" t="s">
        <v>202</v>
      </c>
      <c r="H36" s="280"/>
      <c r="I36" s="169"/>
      <c r="J36" s="169">
        <v>200</v>
      </c>
      <c r="K36" s="169">
        <v>400</v>
      </c>
      <c r="L36" s="169">
        <v>800</v>
      </c>
      <c r="M36" s="169"/>
      <c r="N36" s="169"/>
      <c r="O36" s="169"/>
      <c r="P36" s="169"/>
      <c r="Q36" s="12">
        <v>34</v>
      </c>
    </row>
    <row r="37" spans="1:17" s="83" customFormat="1" ht="15.75">
      <c r="A37" s="135">
        <v>404</v>
      </c>
      <c r="B37" s="208" t="s">
        <v>194</v>
      </c>
      <c r="C37" s="254">
        <v>2002</v>
      </c>
      <c r="D37" s="264">
        <v>1</v>
      </c>
      <c r="E37" s="157" t="s">
        <v>199</v>
      </c>
      <c r="F37" s="208" t="s">
        <v>204</v>
      </c>
      <c r="G37" s="208" t="s">
        <v>202</v>
      </c>
      <c r="H37" s="280"/>
      <c r="I37" s="169"/>
      <c r="J37" s="169"/>
      <c r="K37" s="169"/>
      <c r="L37" s="169">
        <v>800</v>
      </c>
      <c r="M37" s="169">
        <v>1500</v>
      </c>
      <c r="N37" s="169"/>
      <c r="O37" s="169"/>
      <c r="P37" s="169"/>
      <c r="Q37" s="12">
        <v>35</v>
      </c>
    </row>
    <row r="38" spans="1:17" s="83" customFormat="1" ht="15.75">
      <c r="A38" s="135">
        <v>405</v>
      </c>
      <c r="B38" s="208" t="s">
        <v>195</v>
      </c>
      <c r="C38" s="254">
        <v>2002</v>
      </c>
      <c r="D38" s="264">
        <v>1</v>
      </c>
      <c r="E38" s="157" t="s">
        <v>199</v>
      </c>
      <c r="F38" s="208" t="s">
        <v>204</v>
      </c>
      <c r="G38" s="208" t="s">
        <v>202</v>
      </c>
      <c r="H38" s="280"/>
      <c r="I38" s="169"/>
      <c r="J38" s="169">
        <v>200</v>
      </c>
      <c r="K38" s="169">
        <v>400</v>
      </c>
      <c r="L38" s="169"/>
      <c r="M38" s="169"/>
      <c r="N38" s="169"/>
      <c r="O38" s="169"/>
      <c r="P38" s="169"/>
      <c r="Q38" s="12">
        <v>36</v>
      </c>
    </row>
    <row r="39" spans="1:17" s="12" customFormat="1" ht="15.75">
      <c r="A39" s="135">
        <v>407</v>
      </c>
      <c r="B39" s="208" t="s">
        <v>196</v>
      </c>
      <c r="C39" s="254">
        <v>2003</v>
      </c>
      <c r="D39" s="264">
        <v>1</v>
      </c>
      <c r="E39" s="157" t="s">
        <v>199</v>
      </c>
      <c r="F39" s="208" t="s">
        <v>204</v>
      </c>
      <c r="G39" s="208" t="s">
        <v>202</v>
      </c>
      <c r="H39" s="280"/>
      <c r="I39" s="169"/>
      <c r="J39" s="169"/>
      <c r="K39" s="169">
        <v>400</v>
      </c>
      <c r="L39" s="169">
        <v>800</v>
      </c>
      <c r="M39" s="169"/>
      <c r="N39" s="169"/>
      <c r="O39" s="169"/>
      <c r="P39" s="169"/>
      <c r="Q39" s="12">
        <v>37</v>
      </c>
    </row>
    <row r="40" spans="1:17" s="105" customFormat="1" ht="15.75">
      <c r="A40" s="135">
        <v>408</v>
      </c>
      <c r="B40" s="208" t="s">
        <v>197</v>
      </c>
      <c r="C40" s="254">
        <v>2003</v>
      </c>
      <c r="D40" s="264">
        <v>2</v>
      </c>
      <c r="E40" s="157" t="s">
        <v>199</v>
      </c>
      <c r="F40" s="208" t="s">
        <v>204</v>
      </c>
      <c r="G40" s="208" t="s">
        <v>202</v>
      </c>
      <c r="H40" s="280"/>
      <c r="I40" s="169"/>
      <c r="J40" s="169"/>
      <c r="K40" s="169">
        <v>400</v>
      </c>
      <c r="L40" s="169">
        <v>800</v>
      </c>
      <c r="M40" s="169"/>
      <c r="N40" s="169"/>
      <c r="O40" s="169"/>
      <c r="P40" s="169"/>
      <c r="Q40" s="12">
        <v>38</v>
      </c>
    </row>
    <row r="41" spans="1:17" s="105" customFormat="1" ht="15.75">
      <c r="A41" s="135">
        <v>415</v>
      </c>
      <c r="B41" s="251" t="s">
        <v>198</v>
      </c>
      <c r="C41" s="262">
        <v>2005</v>
      </c>
      <c r="D41" s="264" t="s">
        <v>119</v>
      </c>
      <c r="E41" s="157" t="s">
        <v>199</v>
      </c>
      <c r="F41" s="208" t="s">
        <v>204</v>
      </c>
      <c r="G41" s="208" t="s">
        <v>202</v>
      </c>
      <c r="H41" s="280"/>
      <c r="I41" s="169"/>
      <c r="J41" s="169"/>
      <c r="K41" s="169"/>
      <c r="L41" s="169">
        <v>800</v>
      </c>
      <c r="M41" s="169">
        <v>1500</v>
      </c>
      <c r="N41" s="169"/>
      <c r="O41" s="169"/>
      <c r="P41" s="169"/>
      <c r="Q41" s="12">
        <v>39</v>
      </c>
    </row>
    <row r="42" spans="1:17" s="105" customFormat="1" ht="15.75">
      <c r="A42" s="135">
        <v>100</v>
      </c>
      <c r="B42" s="179" t="s">
        <v>87</v>
      </c>
      <c r="C42" s="222">
        <v>2001</v>
      </c>
      <c r="D42" s="165" t="s">
        <v>70</v>
      </c>
      <c r="E42" s="160" t="s">
        <v>73</v>
      </c>
      <c r="F42" s="166" t="s">
        <v>89</v>
      </c>
      <c r="G42" s="167" t="s">
        <v>90</v>
      </c>
      <c r="H42" s="238"/>
      <c r="I42" s="169"/>
      <c r="J42" s="169"/>
      <c r="K42" s="169">
        <v>400</v>
      </c>
      <c r="L42" s="169">
        <v>800</v>
      </c>
      <c r="M42" s="169"/>
      <c r="N42" s="169"/>
      <c r="O42" s="169"/>
      <c r="P42" s="169"/>
      <c r="Q42" s="12">
        <v>40</v>
      </c>
    </row>
    <row r="43" spans="1:17" s="12" customFormat="1" ht="15.75">
      <c r="A43" s="135">
        <v>101</v>
      </c>
      <c r="B43" s="145" t="s">
        <v>88</v>
      </c>
      <c r="C43" s="222">
        <v>2001</v>
      </c>
      <c r="D43" s="162">
        <v>3</v>
      </c>
      <c r="E43" s="160" t="s">
        <v>73</v>
      </c>
      <c r="F43" s="166" t="s">
        <v>89</v>
      </c>
      <c r="G43" s="167" t="s">
        <v>90</v>
      </c>
      <c r="H43" s="238"/>
      <c r="I43" s="169"/>
      <c r="J43" s="169"/>
      <c r="K43" s="169">
        <v>400</v>
      </c>
      <c r="L43" s="169"/>
      <c r="M43" s="169"/>
      <c r="N43" s="169"/>
      <c r="O43" s="169"/>
      <c r="P43" s="169"/>
      <c r="Q43" s="12">
        <v>41</v>
      </c>
    </row>
    <row r="44" spans="1:17" s="12" customFormat="1" ht="15.75">
      <c r="A44" s="135">
        <v>103</v>
      </c>
      <c r="B44" s="143" t="s">
        <v>147</v>
      </c>
      <c r="C44" s="221">
        <v>1998</v>
      </c>
      <c r="D44" s="168" t="s">
        <v>14</v>
      </c>
      <c r="E44" s="149" t="s">
        <v>73</v>
      </c>
      <c r="F44" s="156" t="s">
        <v>171</v>
      </c>
      <c r="G44" s="143" t="s">
        <v>172</v>
      </c>
      <c r="H44" s="240"/>
      <c r="I44" s="169">
        <v>60</v>
      </c>
      <c r="J44" s="169"/>
      <c r="K44" s="169"/>
      <c r="L44" s="169"/>
      <c r="M44" s="169"/>
      <c r="N44" s="169"/>
      <c r="O44" s="169"/>
      <c r="P44" s="169"/>
      <c r="Q44" s="12">
        <v>42</v>
      </c>
    </row>
    <row r="45" spans="1:17" s="83" customFormat="1" ht="15.75">
      <c r="A45" s="135">
        <v>104</v>
      </c>
      <c r="B45" s="143" t="s">
        <v>148</v>
      </c>
      <c r="C45" s="221">
        <v>1999</v>
      </c>
      <c r="D45" s="168">
        <v>1</v>
      </c>
      <c r="E45" s="149" t="s">
        <v>73</v>
      </c>
      <c r="F45" s="156" t="s">
        <v>171</v>
      </c>
      <c r="G45" s="143" t="s">
        <v>173</v>
      </c>
      <c r="H45" s="240"/>
      <c r="I45" s="169"/>
      <c r="J45" s="169"/>
      <c r="K45" s="169">
        <v>400</v>
      </c>
      <c r="L45" s="169">
        <v>800</v>
      </c>
      <c r="M45" s="169"/>
      <c r="N45" s="169"/>
      <c r="O45" s="169"/>
      <c r="P45" s="169"/>
      <c r="Q45" s="12">
        <v>43</v>
      </c>
    </row>
    <row r="46" spans="1:17" s="105" customFormat="1" ht="15.75">
      <c r="A46" s="135">
        <v>110</v>
      </c>
      <c r="B46" s="143" t="s">
        <v>149</v>
      </c>
      <c r="C46" s="221">
        <v>2002</v>
      </c>
      <c r="D46" s="168">
        <v>2</v>
      </c>
      <c r="E46" s="149" t="s">
        <v>73</v>
      </c>
      <c r="F46" s="156" t="s">
        <v>171</v>
      </c>
      <c r="G46" s="143" t="s">
        <v>174</v>
      </c>
      <c r="H46" s="240"/>
      <c r="I46" s="169">
        <v>60</v>
      </c>
      <c r="J46" s="169">
        <v>200</v>
      </c>
      <c r="K46" s="169"/>
      <c r="L46" s="169"/>
      <c r="M46" s="169"/>
      <c r="N46" s="169"/>
      <c r="O46" s="169"/>
      <c r="P46" s="169"/>
      <c r="Q46" s="12">
        <v>44</v>
      </c>
    </row>
    <row r="47" spans="1:17" s="12" customFormat="1" ht="15.75">
      <c r="A47" s="135">
        <v>112</v>
      </c>
      <c r="B47" s="143" t="s">
        <v>150</v>
      </c>
      <c r="C47" s="221">
        <v>2003</v>
      </c>
      <c r="D47" s="168">
        <v>3</v>
      </c>
      <c r="E47" s="149" t="s">
        <v>73</v>
      </c>
      <c r="F47" s="156" t="s">
        <v>171</v>
      </c>
      <c r="G47" s="143" t="s">
        <v>175</v>
      </c>
      <c r="H47" s="240"/>
      <c r="I47" s="169"/>
      <c r="J47" s="169">
        <v>200</v>
      </c>
      <c r="K47" s="169">
        <v>400</v>
      </c>
      <c r="L47" s="169"/>
      <c r="M47" s="169"/>
      <c r="N47" s="169"/>
      <c r="O47" s="169"/>
      <c r="P47" s="169"/>
      <c r="Q47" s="12">
        <v>45</v>
      </c>
    </row>
    <row r="48" spans="1:17" s="12" customFormat="1" ht="15.75">
      <c r="A48" s="135">
        <v>113</v>
      </c>
      <c r="B48" s="143" t="s">
        <v>151</v>
      </c>
      <c r="C48" s="221">
        <v>2004</v>
      </c>
      <c r="D48" s="168">
        <v>2</v>
      </c>
      <c r="E48" s="149" t="s">
        <v>73</v>
      </c>
      <c r="F48" s="156" t="s">
        <v>171</v>
      </c>
      <c r="G48" s="143" t="s">
        <v>175</v>
      </c>
      <c r="H48" s="240"/>
      <c r="I48" s="169">
        <v>60</v>
      </c>
      <c r="J48" s="169">
        <v>200</v>
      </c>
      <c r="K48" s="169"/>
      <c r="L48" s="169"/>
      <c r="M48" s="169"/>
      <c r="N48" s="169"/>
      <c r="O48" s="169"/>
      <c r="P48" s="169"/>
      <c r="Q48" s="12">
        <v>46</v>
      </c>
    </row>
    <row r="49" spans="1:17" s="83" customFormat="1" ht="15.75">
      <c r="A49" s="135">
        <v>114</v>
      </c>
      <c r="B49" s="143" t="s">
        <v>152</v>
      </c>
      <c r="C49" s="221">
        <v>2003</v>
      </c>
      <c r="D49" s="168">
        <v>1</v>
      </c>
      <c r="E49" s="149" t="s">
        <v>73</v>
      </c>
      <c r="F49" s="156" t="s">
        <v>171</v>
      </c>
      <c r="G49" s="143" t="s">
        <v>176</v>
      </c>
      <c r="H49" s="240"/>
      <c r="I49" s="169">
        <v>60</v>
      </c>
      <c r="J49" s="169">
        <v>200</v>
      </c>
      <c r="K49" s="169"/>
      <c r="L49" s="169"/>
      <c r="M49" s="169"/>
      <c r="N49" s="169"/>
      <c r="O49" s="169"/>
      <c r="P49" s="169"/>
      <c r="Q49" s="12">
        <v>47</v>
      </c>
    </row>
    <row r="50" spans="1:17" s="105" customFormat="1" ht="15.75">
      <c r="A50" s="135">
        <v>115</v>
      </c>
      <c r="B50" s="143" t="s">
        <v>153</v>
      </c>
      <c r="C50" s="221">
        <v>2003</v>
      </c>
      <c r="D50" s="168">
        <v>2</v>
      </c>
      <c r="E50" s="149" t="s">
        <v>73</v>
      </c>
      <c r="F50" s="156" t="s">
        <v>171</v>
      </c>
      <c r="G50" s="143" t="s">
        <v>175</v>
      </c>
      <c r="H50" s="240"/>
      <c r="I50" s="169"/>
      <c r="J50" s="169">
        <v>200</v>
      </c>
      <c r="K50" s="169">
        <v>400</v>
      </c>
      <c r="L50" s="169"/>
      <c r="M50" s="169"/>
      <c r="N50" s="169"/>
      <c r="O50" s="169"/>
      <c r="P50" s="169"/>
      <c r="Q50" s="12">
        <v>48</v>
      </c>
    </row>
    <row r="51" spans="1:17" s="83" customFormat="1" ht="15.75">
      <c r="A51" s="135">
        <v>116</v>
      </c>
      <c r="B51" s="143" t="s">
        <v>154</v>
      </c>
      <c r="C51" s="221">
        <v>2005</v>
      </c>
      <c r="D51" s="168" t="s">
        <v>119</v>
      </c>
      <c r="E51" s="149" t="s">
        <v>73</v>
      </c>
      <c r="F51" s="156" t="s">
        <v>171</v>
      </c>
      <c r="G51" s="143" t="s">
        <v>175</v>
      </c>
      <c r="H51" s="240"/>
      <c r="I51" s="169">
        <v>60</v>
      </c>
      <c r="J51" s="169">
        <v>200</v>
      </c>
      <c r="K51" s="169"/>
      <c r="L51" s="169"/>
      <c r="M51" s="169"/>
      <c r="N51" s="169"/>
      <c r="O51" s="169"/>
      <c r="P51" s="169"/>
      <c r="Q51" s="12">
        <v>49</v>
      </c>
    </row>
    <row r="52" spans="1:17" s="12" customFormat="1" ht="15.75">
      <c r="A52" s="135">
        <v>118</v>
      </c>
      <c r="B52" s="143" t="s">
        <v>155</v>
      </c>
      <c r="C52" s="221">
        <v>2003</v>
      </c>
      <c r="D52" s="168">
        <v>3</v>
      </c>
      <c r="E52" s="149" t="s">
        <v>73</v>
      </c>
      <c r="F52" s="156" t="s">
        <v>171</v>
      </c>
      <c r="G52" s="143" t="s">
        <v>175</v>
      </c>
      <c r="H52" s="240"/>
      <c r="I52" s="169">
        <v>60</v>
      </c>
      <c r="J52" s="169">
        <v>200</v>
      </c>
      <c r="K52" s="169"/>
      <c r="L52" s="169"/>
      <c r="M52" s="169"/>
      <c r="N52" s="169"/>
      <c r="O52" s="169"/>
      <c r="P52" s="169"/>
      <c r="Q52" s="12">
        <v>50</v>
      </c>
    </row>
    <row r="53" spans="1:17" s="83" customFormat="1" ht="15.75">
      <c r="A53" s="135">
        <v>119</v>
      </c>
      <c r="B53" s="143" t="s">
        <v>156</v>
      </c>
      <c r="C53" s="221">
        <v>1998</v>
      </c>
      <c r="D53" s="168" t="s">
        <v>14</v>
      </c>
      <c r="E53" s="149" t="s">
        <v>73</v>
      </c>
      <c r="F53" s="156" t="s">
        <v>171</v>
      </c>
      <c r="G53" s="143" t="s">
        <v>173</v>
      </c>
      <c r="H53" s="240"/>
      <c r="I53" s="169"/>
      <c r="J53" s="169">
        <v>200</v>
      </c>
      <c r="K53" s="169">
        <v>400</v>
      </c>
      <c r="L53" s="169"/>
      <c r="M53" s="169"/>
      <c r="N53" s="169"/>
      <c r="O53" s="169"/>
      <c r="P53" s="169"/>
      <c r="Q53" s="12">
        <v>51</v>
      </c>
    </row>
    <row r="54" spans="1:17" s="105" customFormat="1" ht="15.75">
      <c r="A54" s="135">
        <v>121</v>
      </c>
      <c r="B54" s="143" t="s">
        <v>157</v>
      </c>
      <c r="C54" s="221">
        <v>1996</v>
      </c>
      <c r="D54" s="168" t="s">
        <v>14</v>
      </c>
      <c r="E54" s="149" t="s">
        <v>73</v>
      </c>
      <c r="F54" s="156" t="s">
        <v>171</v>
      </c>
      <c r="G54" s="143" t="s">
        <v>177</v>
      </c>
      <c r="H54" s="240"/>
      <c r="I54" s="169"/>
      <c r="J54" s="169">
        <v>200</v>
      </c>
      <c r="K54" s="169">
        <v>400</v>
      </c>
      <c r="L54" s="169"/>
      <c r="M54" s="169"/>
      <c r="N54" s="169"/>
      <c r="O54" s="169"/>
      <c r="P54" s="169"/>
      <c r="Q54" s="12">
        <v>52</v>
      </c>
    </row>
    <row r="55" spans="1:17" s="83" customFormat="1" ht="15.75">
      <c r="A55" s="135">
        <v>124</v>
      </c>
      <c r="B55" s="143" t="s">
        <v>158</v>
      </c>
      <c r="C55" s="221">
        <v>1998</v>
      </c>
      <c r="D55" s="168" t="s">
        <v>14</v>
      </c>
      <c r="E55" s="149" t="s">
        <v>73</v>
      </c>
      <c r="F55" s="156" t="s">
        <v>171</v>
      </c>
      <c r="G55" s="143" t="s">
        <v>177</v>
      </c>
      <c r="H55" s="240"/>
      <c r="I55" s="169">
        <v>60</v>
      </c>
      <c r="J55" s="169"/>
      <c r="K55" s="169"/>
      <c r="L55" s="169"/>
      <c r="M55" s="169"/>
      <c r="N55" s="169"/>
      <c r="O55" s="169"/>
      <c r="P55" s="169"/>
      <c r="Q55" s="12">
        <v>53</v>
      </c>
    </row>
    <row r="56" spans="1:17" s="83" customFormat="1" ht="15.75">
      <c r="A56" s="135">
        <v>128</v>
      </c>
      <c r="B56" s="143" t="s">
        <v>159</v>
      </c>
      <c r="C56" s="221">
        <v>1999</v>
      </c>
      <c r="D56" s="168" t="s">
        <v>14</v>
      </c>
      <c r="E56" s="149" t="s">
        <v>73</v>
      </c>
      <c r="F56" s="156" t="s">
        <v>171</v>
      </c>
      <c r="G56" s="143" t="s">
        <v>177</v>
      </c>
      <c r="H56" s="240"/>
      <c r="I56" s="169">
        <v>60</v>
      </c>
      <c r="J56" s="169"/>
      <c r="K56" s="169"/>
      <c r="L56" s="169"/>
      <c r="M56" s="169"/>
      <c r="N56" s="169"/>
      <c r="O56" s="169"/>
      <c r="P56" s="169"/>
      <c r="Q56" s="12">
        <v>54</v>
      </c>
    </row>
    <row r="57" spans="1:17" s="83" customFormat="1" ht="15.75">
      <c r="A57" s="135">
        <v>129</v>
      </c>
      <c r="B57" s="143" t="s">
        <v>160</v>
      </c>
      <c r="C57" s="221">
        <v>1998</v>
      </c>
      <c r="D57" s="168">
        <v>1</v>
      </c>
      <c r="E57" s="149" t="s">
        <v>73</v>
      </c>
      <c r="F57" s="156" t="s">
        <v>171</v>
      </c>
      <c r="G57" s="143" t="s">
        <v>177</v>
      </c>
      <c r="H57" s="240"/>
      <c r="I57" s="169"/>
      <c r="J57" s="169"/>
      <c r="K57" s="169">
        <v>400</v>
      </c>
      <c r="L57" s="169">
        <v>800</v>
      </c>
      <c r="M57" s="169"/>
      <c r="N57" s="169"/>
      <c r="O57" s="169"/>
      <c r="P57" s="169"/>
      <c r="Q57" s="12">
        <v>55</v>
      </c>
    </row>
    <row r="58" spans="1:17" s="12" customFormat="1" ht="15.75">
      <c r="A58" s="135">
        <v>132</v>
      </c>
      <c r="B58" s="143" t="s">
        <v>161</v>
      </c>
      <c r="C58" s="221">
        <v>2000</v>
      </c>
      <c r="D58" s="168">
        <v>1</v>
      </c>
      <c r="E58" s="149" t="s">
        <v>73</v>
      </c>
      <c r="F58" s="156" t="s">
        <v>171</v>
      </c>
      <c r="G58" s="143" t="s">
        <v>177</v>
      </c>
      <c r="H58" s="240"/>
      <c r="I58" s="169">
        <v>60</v>
      </c>
      <c r="J58" s="169">
        <v>200</v>
      </c>
      <c r="K58" s="169"/>
      <c r="L58" s="169"/>
      <c r="M58" s="169"/>
      <c r="N58" s="169"/>
      <c r="O58" s="169"/>
      <c r="P58" s="169"/>
      <c r="Q58" s="12">
        <v>56</v>
      </c>
    </row>
    <row r="59" spans="1:17" s="105" customFormat="1" ht="15.75">
      <c r="A59" s="135">
        <v>140</v>
      </c>
      <c r="B59" s="143" t="s">
        <v>162</v>
      </c>
      <c r="C59" s="221">
        <v>2001</v>
      </c>
      <c r="D59" s="168">
        <v>2</v>
      </c>
      <c r="E59" s="149" t="s">
        <v>73</v>
      </c>
      <c r="F59" s="156" t="s">
        <v>171</v>
      </c>
      <c r="G59" s="143" t="s">
        <v>177</v>
      </c>
      <c r="H59" s="240"/>
      <c r="I59" s="169">
        <v>60</v>
      </c>
      <c r="J59" s="169">
        <v>200</v>
      </c>
      <c r="K59" s="169"/>
      <c r="L59" s="169"/>
      <c r="M59" s="169"/>
      <c r="N59" s="169"/>
      <c r="O59" s="169"/>
      <c r="P59" s="169"/>
      <c r="Q59" s="12">
        <v>57</v>
      </c>
    </row>
    <row r="60" spans="1:17" s="83" customFormat="1" ht="15.75">
      <c r="A60" s="135">
        <v>141</v>
      </c>
      <c r="B60" s="143" t="s">
        <v>163</v>
      </c>
      <c r="C60" s="221">
        <v>2005</v>
      </c>
      <c r="D60" s="168">
        <v>3</v>
      </c>
      <c r="E60" s="149" t="s">
        <v>73</v>
      </c>
      <c r="F60" s="156" t="s">
        <v>171</v>
      </c>
      <c r="G60" s="143" t="s">
        <v>177</v>
      </c>
      <c r="H60" s="240"/>
      <c r="I60" s="169">
        <v>60</v>
      </c>
      <c r="J60" s="169">
        <v>200</v>
      </c>
      <c r="K60" s="169"/>
      <c r="L60" s="169"/>
      <c r="M60" s="169"/>
      <c r="N60" s="169"/>
      <c r="O60" s="169"/>
      <c r="P60" s="169"/>
      <c r="Q60" s="12">
        <v>58</v>
      </c>
    </row>
    <row r="61" spans="1:17" s="12" customFormat="1" ht="15.75">
      <c r="A61" s="135">
        <v>144</v>
      </c>
      <c r="B61" s="143" t="s">
        <v>164</v>
      </c>
      <c r="C61" s="221">
        <v>2001</v>
      </c>
      <c r="D61" s="168">
        <v>1</v>
      </c>
      <c r="E61" s="149" t="s">
        <v>73</v>
      </c>
      <c r="F61" s="156" t="s">
        <v>171</v>
      </c>
      <c r="G61" s="143" t="s">
        <v>178</v>
      </c>
      <c r="H61" s="240"/>
      <c r="I61" s="169"/>
      <c r="J61" s="169"/>
      <c r="K61" s="169"/>
      <c r="L61" s="169">
        <v>800</v>
      </c>
      <c r="M61" s="169">
        <v>1500</v>
      </c>
      <c r="N61" s="169"/>
      <c r="O61" s="169"/>
      <c r="P61" s="169"/>
      <c r="Q61" s="12">
        <v>59</v>
      </c>
    </row>
    <row r="62" spans="1:17" s="83" customFormat="1" ht="15.75">
      <c r="A62" s="135">
        <v>156</v>
      </c>
      <c r="B62" s="143" t="s">
        <v>165</v>
      </c>
      <c r="C62" s="221">
        <v>2000</v>
      </c>
      <c r="D62" s="216" t="s">
        <v>14</v>
      </c>
      <c r="E62" s="149" t="s">
        <v>73</v>
      </c>
      <c r="F62" s="156" t="s">
        <v>171</v>
      </c>
      <c r="G62" s="143" t="s">
        <v>179</v>
      </c>
      <c r="H62" s="240"/>
      <c r="I62" s="169">
        <v>60</v>
      </c>
      <c r="J62" s="169">
        <v>200</v>
      </c>
      <c r="K62" s="169"/>
      <c r="L62" s="169"/>
      <c r="M62" s="169"/>
      <c r="N62" s="169"/>
      <c r="O62" s="169"/>
      <c r="P62" s="169"/>
      <c r="Q62" s="12">
        <v>60</v>
      </c>
    </row>
    <row r="63" spans="1:17" s="12" customFormat="1" ht="15.75">
      <c r="A63" s="135">
        <v>158</v>
      </c>
      <c r="B63" s="143" t="s">
        <v>166</v>
      </c>
      <c r="C63" s="221">
        <v>2004</v>
      </c>
      <c r="D63" s="168">
        <v>3</v>
      </c>
      <c r="E63" s="149" t="s">
        <v>73</v>
      </c>
      <c r="F63" s="156" t="s">
        <v>171</v>
      </c>
      <c r="G63" s="143" t="s">
        <v>179</v>
      </c>
      <c r="H63" s="240"/>
      <c r="I63" s="169"/>
      <c r="J63" s="169"/>
      <c r="K63" s="169">
        <v>400</v>
      </c>
      <c r="L63" s="169"/>
      <c r="M63" s="169"/>
      <c r="N63" s="169" t="s">
        <v>107</v>
      </c>
      <c r="O63" s="169"/>
      <c r="P63" s="169"/>
      <c r="Q63" s="12">
        <v>61</v>
      </c>
    </row>
    <row r="64" spans="1:17" s="105" customFormat="1" ht="15.75">
      <c r="A64" s="135">
        <v>160</v>
      </c>
      <c r="B64" s="143" t="s">
        <v>167</v>
      </c>
      <c r="C64" s="221">
        <v>2002</v>
      </c>
      <c r="D64" s="168">
        <v>2</v>
      </c>
      <c r="E64" s="149" t="s">
        <v>73</v>
      </c>
      <c r="F64" s="156" t="s">
        <v>171</v>
      </c>
      <c r="G64" s="143" t="s">
        <v>179</v>
      </c>
      <c r="H64" s="240"/>
      <c r="I64" s="169"/>
      <c r="J64" s="169"/>
      <c r="K64" s="169"/>
      <c r="L64" s="169">
        <v>800</v>
      </c>
      <c r="M64" s="169"/>
      <c r="N64" s="169"/>
      <c r="O64" s="169"/>
      <c r="P64" s="169"/>
      <c r="Q64" s="12">
        <v>62</v>
      </c>
    </row>
    <row r="65" spans="1:17" s="12" customFormat="1" ht="15.75">
      <c r="A65" s="135">
        <v>164</v>
      </c>
      <c r="B65" s="143" t="s">
        <v>168</v>
      </c>
      <c r="C65" s="221">
        <v>1998</v>
      </c>
      <c r="D65" s="168">
        <v>1</v>
      </c>
      <c r="E65" s="149" t="s">
        <v>73</v>
      </c>
      <c r="F65" s="156" t="s">
        <v>171</v>
      </c>
      <c r="G65" s="143" t="s">
        <v>180</v>
      </c>
      <c r="H65" s="240"/>
      <c r="I65" s="169">
        <v>60</v>
      </c>
      <c r="J65" s="169"/>
      <c r="K65" s="169"/>
      <c r="L65" s="169"/>
      <c r="M65" s="169"/>
      <c r="N65" s="169"/>
      <c r="O65" s="169"/>
      <c r="P65" s="169"/>
      <c r="Q65" s="12">
        <v>63</v>
      </c>
    </row>
    <row r="66" spans="1:17" s="12" customFormat="1" ht="15.75">
      <c r="A66" s="135">
        <v>165</v>
      </c>
      <c r="B66" s="143" t="s">
        <v>169</v>
      </c>
      <c r="C66" s="221">
        <v>2000</v>
      </c>
      <c r="D66" s="168">
        <v>1</v>
      </c>
      <c r="E66" s="149" t="s">
        <v>73</v>
      </c>
      <c r="F66" s="156" t="s">
        <v>171</v>
      </c>
      <c r="G66" s="143" t="s">
        <v>180</v>
      </c>
      <c r="H66" s="240"/>
      <c r="I66" s="169">
        <v>60</v>
      </c>
      <c r="J66" s="169"/>
      <c r="K66" s="169"/>
      <c r="L66" s="169"/>
      <c r="M66" s="169"/>
      <c r="N66" s="169"/>
      <c r="O66" s="169"/>
      <c r="P66" s="169"/>
      <c r="Q66" s="12">
        <v>64</v>
      </c>
    </row>
    <row r="67" spans="1:17" s="12" customFormat="1" ht="15.75">
      <c r="A67" s="135">
        <v>166</v>
      </c>
      <c r="B67" s="143" t="s">
        <v>170</v>
      </c>
      <c r="C67" s="221">
        <v>1998</v>
      </c>
      <c r="D67" s="170" t="s">
        <v>14</v>
      </c>
      <c r="E67" s="149" t="s">
        <v>73</v>
      </c>
      <c r="F67" s="156" t="s">
        <v>171</v>
      </c>
      <c r="G67" s="143" t="s">
        <v>180</v>
      </c>
      <c r="H67" s="240"/>
      <c r="I67" s="169">
        <v>60</v>
      </c>
      <c r="J67" s="169"/>
      <c r="K67" s="169"/>
      <c r="L67" s="169"/>
      <c r="M67" s="169"/>
      <c r="N67" s="169"/>
      <c r="O67" s="169"/>
      <c r="P67" s="169"/>
      <c r="Q67" s="12">
        <v>65</v>
      </c>
    </row>
    <row r="68" spans="1:17" s="12" customFormat="1" ht="15.75">
      <c r="A68" s="135">
        <v>169</v>
      </c>
      <c r="B68" s="143" t="s">
        <v>703</v>
      </c>
      <c r="C68" s="221">
        <v>2000</v>
      </c>
      <c r="D68" s="168">
        <v>2</v>
      </c>
      <c r="E68" s="149" t="s">
        <v>73</v>
      </c>
      <c r="F68" s="156" t="s">
        <v>171</v>
      </c>
      <c r="G68" s="143" t="s">
        <v>177</v>
      </c>
      <c r="H68" s="240"/>
      <c r="I68" s="169">
        <v>60</v>
      </c>
      <c r="J68" s="169">
        <v>200</v>
      </c>
      <c r="K68" s="169"/>
      <c r="L68" s="169"/>
      <c r="M68" s="169"/>
      <c r="N68" s="169"/>
      <c r="O68" s="169"/>
      <c r="P68" s="169"/>
      <c r="Q68" s="12">
        <v>66</v>
      </c>
    </row>
    <row r="69" spans="1:17" s="12" customFormat="1" ht="15.75">
      <c r="A69" s="135">
        <v>58</v>
      </c>
      <c r="B69" s="210" t="s">
        <v>218</v>
      </c>
      <c r="C69" s="220">
        <v>2004</v>
      </c>
      <c r="D69" s="155" t="s">
        <v>119</v>
      </c>
      <c r="E69" s="157" t="s">
        <v>73</v>
      </c>
      <c r="F69" s="144" t="s">
        <v>238</v>
      </c>
      <c r="G69" s="181" t="s">
        <v>239</v>
      </c>
      <c r="H69" s="239"/>
      <c r="I69" s="169">
        <v>60</v>
      </c>
      <c r="J69" s="169"/>
      <c r="K69" s="169"/>
      <c r="L69" s="169"/>
      <c r="M69" s="169"/>
      <c r="N69" s="169" t="s">
        <v>107</v>
      </c>
      <c r="O69" s="169"/>
      <c r="P69" s="169"/>
      <c r="Q69" s="12">
        <v>67</v>
      </c>
    </row>
    <row r="70" spans="1:17" s="12" customFormat="1" ht="15.75">
      <c r="A70" s="135">
        <v>59</v>
      </c>
      <c r="B70" s="210" t="s">
        <v>219</v>
      </c>
      <c r="C70" s="220">
        <v>2005</v>
      </c>
      <c r="D70" s="155" t="s">
        <v>119</v>
      </c>
      <c r="E70" s="157" t="s">
        <v>73</v>
      </c>
      <c r="F70" s="144" t="s">
        <v>238</v>
      </c>
      <c r="G70" s="181" t="s">
        <v>239</v>
      </c>
      <c r="H70" s="239"/>
      <c r="I70" s="169"/>
      <c r="J70" s="169"/>
      <c r="K70" s="169">
        <v>400</v>
      </c>
      <c r="L70" s="169">
        <v>800</v>
      </c>
      <c r="M70" s="169"/>
      <c r="N70" s="169"/>
      <c r="O70" s="169"/>
      <c r="P70" s="169"/>
      <c r="Q70" s="12">
        <v>68</v>
      </c>
    </row>
    <row r="71" spans="1:17" s="12" customFormat="1" ht="15.75">
      <c r="A71" s="135">
        <v>60</v>
      </c>
      <c r="B71" s="210" t="s">
        <v>220</v>
      </c>
      <c r="C71" s="396">
        <v>2004</v>
      </c>
      <c r="D71" s="155" t="s">
        <v>119</v>
      </c>
      <c r="E71" s="157" t="s">
        <v>73</v>
      </c>
      <c r="F71" s="144" t="s">
        <v>238</v>
      </c>
      <c r="G71" s="181" t="s">
        <v>239</v>
      </c>
      <c r="H71" s="239"/>
      <c r="I71" s="169">
        <v>60</v>
      </c>
      <c r="J71" s="169">
        <v>200</v>
      </c>
      <c r="K71" s="169"/>
      <c r="L71" s="169"/>
      <c r="M71" s="169"/>
      <c r="N71" s="169"/>
      <c r="O71" s="169"/>
      <c r="P71" s="169"/>
      <c r="Q71" s="12">
        <v>69</v>
      </c>
    </row>
    <row r="72" spans="1:17" s="12" customFormat="1" ht="15.75">
      <c r="A72" s="135">
        <v>61</v>
      </c>
      <c r="B72" s="210" t="s">
        <v>221</v>
      </c>
      <c r="C72" s="396">
        <v>2002</v>
      </c>
      <c r="D72" s="212">
        <v>1</v>
      </c>
      <c r="E72" s="157" t="s">
        <v>73</v>
      </c>
      <c r="F72" s="144" t="s">
        <v>238</v>
      </c>
      <c r="G72" s="181" t="s">
        <v>239</v>
      </c>
      <c r="H72" s="239"/>
      <c r="I72" s="169"/>
      <c r="J72" s="169">
        <v>200</v>
      </c>
      <c r="K72" s="169"/>
      <c r="L72" s="169"/>
      <c r="M72" s="169"/>
      <c r="N72" s="169" t="s">
        <v>107</v>
      </c>
      <c r="O72" s="169"/>
      <c r="P72" s="169"/>
      <c r="Q72" s="12">
        <v>70</v>
      </c>
    </row>
    <row r="73" spans="1:17" s="12" customFormat="1" ht="15.75">
      <c r="A73" s="135">
        <v>62</v>
      </c>
      <c r="B73" s="210" t="s">
        <v>222</v>
      </c>
      <c r="C73" s="396">
        <v>2002</v>
      </c>
      <c r="D73" s="212">
        <v>3</v>
      </c>
      <c r="E73" s="157" t="s">
        <v>73</v>
      </c>
      <c r="F73" s="144" t="s">
        <v>238</v>
      </c>
      <c r="G73" s="181" t="s">
        <v>239</v>
      </c>
      <c r="H73" s="239"/>
      <c r="I73" s="169"/>
      <c r="J73" s="169"/>
      <c r="K73" s="169">
        <v>400</v>
      </c>
      <c r="L73" s="169">
        <v>800</v>
      </c>
      <c r="M73" s="169"/>
      <c r="N73" s="169"/>
      <c r="O73" s="169"/>
      <c r="P73" s="169"/>
      <c r="Q73" s="12">
        <v>71</v>
      </c>
    </row>
    <row r="74" spans="1:17" s="12" customFormat="1" ht="15.75">
      <c r="A74" s="135">
        <v>63</v>
      </c>
      <c r="B74" s="210" t="s">
        <v>223</v>
      </c>
      <c r="C74" s="396">
        <v>2001</v>
      </c>
      <c r="D74" s="212">
        <v>3</v>
      </c>
      <c r="E74" s="157" t="s">
        <v>73</v>
      </c>
      <c r="F74" s="144" t="s">
        <v>238</v>
      </c>
      <c r="G74" s="181" t="s">
        <v>239</v>
      </c>
      <c r="H74" s="239"/>
      <c r="I74" s="169"/>
      <c r="J74" s="169">
        <v>200</v>
      </c>
      <c r="K74" s="169"/>
      <c r="L74" s="169"/>
      <c r="M74" s="169"/>
      <c r="N74" s="169" t="s">
        <v>107</v>
      </c>
      <c r="O74" s="169"/>
      <c r="P74" s="169"/>
      <c r="Q74" s="12">
        <v>72</v>
      </c>
    </row>
    <row r="75" spans="1:17" s="12" customFormat="1" ht="15.75">
      <c r="A75" s="135">
        <v>64</v>
      </c>
      <c r="B75" s="210" t="s">
        <v>224</v>
      </c>
      <c r="C75" s="396">
        <v>2002</v>
      </c>
      <c r="D75" s="212">
        <v>3</v>
      </c>
      <c r="E75" s="157" t="s">
        <v>73</v>
      </c>
      <c r="F75" s="144" t="s">
        <v>238</v>
      </c>
      <c r="G75" s="181" t="s">
        <v>239</v>
      </c>
      <c r="H75" s="239"/>
      <c r="I75" s="169">
        <v>60</v>
      </c>
      <c r="J75" s="169">
        <v>200</v>
      </c>
      <c r="K75" s="169"/>
      <c r="L75" s="169"/>
      <c r="M75" s="169"/>
      <c r="N75" s="169"/>
      <c r="O75" s="169"/>
      <c r="P75" s="169"/>
      <c r="Q75" s="12">
        <v>73</v>
      </c>
    </row>
    <row r="76" spans="1:17" s="12" customFormat="1" ht="15.75">
      <c r="A76" s="135">
        <v>65</v>
      </c>
      <c r="B76" s="211" t="s">
        <v>225</v>
      </c>
      <c r="C76" s="397">
        <v>2004</v>
      </c>
      <c r="D76" s="213" t="s">
        <v>119</v>
      </c>
      <c r="E76" s="157" t="s">
        <v>73</v>
      </c>
      <c r="F76" s="144" t="s">
        <v>238</v>
      </c>
      <c r="G76" s="181" t="s">
        <v>239</v>
      </c>
      <c r="H76" s="239"/>
      <c r="I76" s="169"/>
      <c r="J76" s="169">
        <v>200</v>
      </c>
      <c r="K76" s="169"/>
      <c r="L76" s="169"/>
      <c r="M76" s="169"/>
      <c r="N76" s="169" t="s">
        <v>107</v>
      </c>
      <c r="O76" s="169"/>
      <c r="P76" s="169"/>
      <c r="Q76" s="12">
        <v>74</v>
      </c>
    </row>
    <row r="77" spans="1:17" s="12" customFormat="1" ht="15.75">
      <c r="A77" s="135">
        <v>66</v>
      </c>
      <c r="B77" s="211" t="s">
        <v>226</v>
      </c>
      <c r="C77" s="397">
        <v>2003</v>
      </c>
      <c r="D77" s="213" t="s">
        <v>71</v>
      </c>
      <c r="E77" s="157" t="s">
        <v>73</v>
      </c>
      <c r="F77" s="144" t="s">
        <v>238</v>
      </c>
      <c r="G77" s="181" t="s">
        <v>240</v>
      </c>
      <c r="H77" s="239"/>
      <c r="I77" s="169">
        <v>60</v>
      </c>
      <c r="J77" s="169"/>
      <c r="K77" s="169"/>
      <c r="L77" s="169"/>
      <c r="M77" s="169"/>
      <c r="N77" s="169"/>
      <c r="O77" s="169"/>
      <c r="P77" s="169"/>
      <c r="Q77" s="12">
        <v>75</v>
      </c>
    </row>
    <row r="78" spans="1:17" s="12" customFormat="1" ht="15.75">
      <c r="A78" s="135">
        <v>68</v>
      </c>
      <c r="B78" s="211" t="s">
        <v>227</v>
      </c>
      <c r="C78" s="398">
        <v>2003</v>
      </c>
      <c r="D78" s="214" t="s">
        <v>69</v>
      </c>
      <c r="E78" s="157" t="s">
        <v>73</v>
      </c>
      <c r="F78" s="144" t="s">
        <v>238</v>
      </c>
      <c r="G78" s="181" t="s">
        <v>241</v>
      </c>
      <c r="H78" s="239"/>
      <c r="I78" s="169"/>
      <c r="J78" s="169">
        <v>200</v>
      </c>
      <c r="K78" s="169">
        <v>400</v>
      </c>
      <c r="L78" s="169"/>
      <c r="M78" s="169"/>
      <c r="N78" s="169"/>
      <c r="O78" s="169"/>
      <c r="P78" s="169"/>
      <c r="Q78" s="12">
        <v>76</v>
      </c>
    </row>
    <row r="79" spans="1:17" ht="15.75">
      <c r="A79" s="135">
        <v>69</v>
      </c>
      <c r="B79" s="211" t="s">
        <v>228</v>
      </c>
      <c r="C79" s="398">
        <v>2003</v>
      </c>
      <c r="D79" s="214" t="s">
        <v>69</v>
      </c>
      <c r="E79" s="157" t="s">
        <v>73</v>
      </c>
      <c r="F79" s="144" t="s">
        <v>238</v>
      </c>
      <c r="G79" s="181" t="s">
        <v>241</v>
      </c>
      <c r="H79" s="239"/>
      <c r="I79" s="169"/>
      <c r="J79" s="169"/>
      <c r="K79" s="169">
        <v>400</v>
      </c>
      <c r="L79" s="169">
        <v>800</v>
      </c>
      <c r="M79" s="169"/>
      <c r="N79" s="169"/>
      <c r="O79" s="169"/>
      <c r="P79" s="169"/>
      <c r="Q79" s="12">
        <v>77</v>
      </c>
    </row>
    <row r="80" spans="1:17" ht="15.75">
      <c r="A80" s="135">
        <v>70</v>
      </c>
      <c r="B80" s="211" t="s">
        <v>229</v>
      </c>
      <c r="C80" s="398">
        <v>2000</v>
      </c>
      <c r="D80" s="214" t="s">
        <v>70</v>
      </c>
      <c r="E80" s="157" t="s">
        <v>73</v>
      </c>
      <c r="F80" s="144" t="s">
        <v>238</v>
      </c>
      <c r="G80" s="181" t="s">
        <v>241</v>
      </c>
      <c r="H80" s="239"/>
      <c r="I80" s="169">
        <v>60</v>
      </c>
      <c r="J80" s="169">
        <v>200</v>
      </c>
      <c r="K80" s="169"/>
      <c r="L80" s="169"/>
      <c r="M80" s="169"/>
      <c r="N80" s="169"/>
      <c r="O80" s="169"/>
      <c r="P80" s="169"/>
      <c r="Q80" s="12">
        <v>78</v>
      </c>
    </row>
    <row r="81" spans="1:17" ht="15.75">
      <c r="A81" s="135">
        <v>71</v>
      </c>
      <c r="B81" s="211" t="s">
        <v>230</v>
      </c>
      <c r="C81" s="398">
        <v>2004</v>
      </c>
      <c r="D81" s="214" t="s">
        <v>69</v>
      </c>
      <c r="E81" s="157" t="s">
        <v>73</v>
      </c>
      <c r="F81" s="144" t="s">
        <v>238</v>
      </c>
      <c r="G81" s="181" t="s">
        <v>241</v>
      </c>
      <c r="H81" s="239"/>
      <c r="I81" s="169"/>
      <c r="J81" s="169">
        <v>200</v>
      </c>
      <c r="K81" s="169">
        <v>400</v>
      </c>
      <c r="L81" s="169"/>
      <c r="M81" s="169"/>
      <c r="N81" s="169"/>
      <c r="O81" s="169"/>
      <c r="P81" s="169"/>
      <c r="Q81" s="12">
        <v>79</v>
      </c>
    </row>
    <row r="82" spans="1:17" ht="15.75">
      <c r="A82" s="135">
        <v>72</v>
      </c>
      <c r="B82" s="211" t="s">
        <v>231</v>
      </c>
      <c r="C82" s="398">
        <v>2003</v>
      </c>
      <c r="D82" s="214" t="s">
        <v>69</v>
      </c>
      <c r="E82" s="157" t="s">
        <v>73</v>
      </c>
      <c r="F82" s="144" t="s">
        <v>238</v>
      </c>
      <c r="G82" s="181" t="s">
        <v>241</v>
      </c>
      <c r="H82" s="239"/>
      <c r="I82" s="169">
        <v>60</v>
      </c>
      <c r="J82" s="169">
        <v>200</v>
      </c>
      <c r="K82" s="169"/>
      <c r="L82" s="169"/>
      <c r="M82" s="169"/>
      <c r="N82" s="169"/>
      <c r="O82" s="169"/>
      <c r="P82" s="169"/>
      <c r="Q82" s="12">
        <v>80</v>
      </c>
    </row>
    <row r="83" spans="1:17" ht="15.75">
      <c r="A83" s="135">
        <v>73</v>
      </c>
      <c r="B83" s="211" t="s">
        <v>232</v>
      </c>
      <c r="C83" s="398">
        <v>2000</v>
      </c>
      <c r="D83" s="214" t="s">
        <v>70</v>
      </c>
      <c r="E83" s="157" t="s">
        <v>73</v>
      </c>
      <c r="F83" s="144" t="s">
        <v>238</v>
      </c>
      <c r="G83" s="181" t="s">
        <v>242</v>
      </c>
      <c r="H83" s="239"/>
      <c r="I83" s="169">
        <v>60</v>
      </c>
      <c r="J83" s="169">
        <v>200</v>
      </c>
      <c r="K83" s="169"/>
      <c r="L83" s="169"/>
      <c r="M83" s="169"/>
      <c r="N83" s="169"/>
      <c r="O83" s="169"/>
      <c r="P83" s="169"/>
      <c r="Q83" s="12">
        <v>81</v>
      </c>
    </row>
    <row r="84" spans="1:17" ht="15.75">
      <c r="A84" s="135">
        <v>75</v>
      </c>
      <c r="B84" s="211" t="s">
        <v>233</v>
      </c>
      <c r="C84" s="398">
        <v>2001</v>
      </c>
      <c r="D84" s="214" t="s">
        <v>70</v>
      </c>
      <c r="E84" s="157" t="s">
        <v>73</v>
      </c>
      <c r="F84" s="144" t="s">
        <v>238</v>
      </c>
      <c r="G84" s="181" t="s">
        <v>242</v>
      </c>
      <c r="H84" s="239"/>
      <c r="I84" s="169">
        <v>60</v>
      </c>
      <c r="J84" s="169">
        <v>200</v>
      </c>
      <c r="K84" s="169"/>
      <c r="L84" s="169"/>
      <c r="M84" s="169"/>
      <c r="N84" s="169"/>
      <c r="O84" s="169"/>
      <c r="P84" s="169"/>
      <c r="Q84" s="12">
        <v>82</v>
      </c>
    </row>
    <row r="85" spans="1:17" ht="15.75">
      <c r="A85" s="135">
        <v>74</v>
      </c>
      <c r="B85" s="211" t="s">
        <v>234</v>
      </c>
      <c r="C85" s="398">
        <v>2001</v>
      </c>
      <c r="D85" s="214" t="s">
        <v>70</v>
      </c>
      <c r="E85" s="157" t="s">
        <v>73</v>
      </c>
      <c r="F85" s="144" t="s">
        <v>238</v>
      </c>
      <c r="G85" s="181" t="s">
        <v>242</v>
      </c>
      <c r="H85" s="239"/>
      <c r="I85" s="169"/>
      <c r="J85" s="169"/>
      <c r="K85" s="169">
        <v>400</v>
      </c>
      <c r="L85" s="169">
        <v>800</v>
      </c>
      <c r="M85" s="169"/>
      <c r="N85" s="169"/>
      <c r="O85" s="169"/>
      <c r="P85" s="169"/>
      <c r="Q85" s="12">
        <v>83</v>
      </c>
    </row>
    <row r="86" spans="1:17" ht="15.75">
      <c r="A86" s="135">
        <v>76</v>
      </c>
      <c r="B86" s="211" t="s">
        <v>235</v>
      </c>
      <c r="C86" s="398">
        <v>2002</v>
      </c>
      <c r="D86" s="214" t="s">
        <v>70</v>
      </c>
      <c r="E86" s="157" t="s">
        <v>73</v>
      </c>
      <c r="F86" s="144" t="s">
        <v>238</v>
      </c>
      <c r="G86" s="181" t="s">
        <v>242</v>
      </c>
      <c r="H86" s="239"/>
      <c r="I86" s="169">
        <v>60</v>
      </c>
      <c r="J86" s="169">
        <v>200</v>
      </c>
      <c r="K86" s="169"/>
      <c r="L86" s="169"/>
      <c r="M86" s="169"/>
      <c r="N86" s="169"/>
      <c r="O86" s="169"/>
      <c r="P86" s="169"/>
      <c r="Q86" s="12">
        <v>84</v>
      </c>
    </row>
    <row r="87" spans="1:17" ht="15.75">
      <c r="A87" s="135">
        <v>77</v>
      </c>
      <c r="B87" s="211" t="s">
        <v>236</v>
      </c>
      <c r="C87" s="398">
        <v>2004</v>
      </c>
      <c r="D87" s="214" t="s">
        <v>70</v>
      </c>
      <c r="E87" s="157" t="s">
        <v>73</v>
      </c>
      <c r="F87" s="144" t="s">
        <v>238</v>
      </c>
      <c r="G87" s="181" t="s">
        <v>242</v>
      </c>
      <c r="H87" s="239"/>
      <c r="I87" s="169"/>
      <c r="J87" s="169"/>
      <c r="K87" s="169">
        <v>400</v>
      </c>
      <c r="L87" s="169">
        <v>800</v>
      </c>
      <c r="M87" s="169"/>
      <c r="N87" s="169"/>
      <c r="O87" s="169"/>
      <c r="P87" s="169"/>
      <c r="Q87" s="12">
        <v>85</v>
      </c>
    </row>
    <row r="88" spans="1:17" s="191" customFormat="1" ht="15.75">
      <c r="A88" s="135">
        <v>78</v>
      </c>
      <c r="B88" s="182" t="s">
        <v>237</v>
      </c>
      <c r="C88" s="229">
        <v>2004</v>
      </c>
      <c r="D88" s="165" t="s">
        <v>70</v>
      </c>
      <c r="E88" s="157" t="s">
        <v>73</v>
      </c>
      <c r="F88" s="144" t="s">
        <v>238</v>
      </c>
      <c r="G88" s="181" t="s">
        <v>242</v>
      </c>
      <c r="H88" s="239"/>
      <c r="I88" s="169">
        <v>60</v>
      </c>
      <c r="J88" s="169">
        <v>200</v>
      </c>
      <c r="K88" s="169"/>
      <c r="L88" s="169"/>
      <c r="M88" s="169"/>
      <c r="N88" s="169"/>
      <c r="O88" s="169"/>
      <c r="P88" s="169"/>
      <c r="Q88" s="12">
        <v>86</v>
      </c>
    </row>
    <row r="89" spans="1:17" s="192" customFormat="1" ht="15.75">
      <c r="A89" s="135">
        <v>366</v>
      </c>
      <c r="B89" s="181" t="s">
        <v>74</v>
      </c>
      <c r="C89" s="220">
        <v>1994</v>
      </c>
      <c r="D89" s="165" t="s">
        <v>14</v>
      </c>
      <c r="E89" s="161" t="s">
        <v>72</v>
      </c>
      <c r="F89" s="144" t="s">
        <v>84</v>
      </c>
      <c r="G89" s="159" t="s">
        <v>78</v>
      </c>
      <c r="H89" s="237"/>
      <c r="I89" s="169">
        <v>60</v>
      </c>
      <c r="J89" s="169">
        <v>200</v>
      </c>
      <c r="K89" s="169">
        <v>400</v>
      </c>
      <c r="L89" s="169"/>
      <c r="M89" s="169"/>
      <c r="N89" s="169"/>
      <c r="O89" s="169"/>
      <c r="P89" s="169"/>
      <c r="Q89" s="12">
        <v>87</v>
      </c>
    </row>
    <row r="90" spans="1:17" ht="15.75">
      <c r="A90" s="135">
        <v>367</v>
      </c>
      <c r="B90" s="143" t="s">
        <v>76</v>
      </c>
      <c r="C90" s="221">
        <v>2000</v>
      </c>
      <c r="D90" s="164" t="s">
        <v>71</v>
      </c>
      <c r="E90" s="161" t="s">
        <v>72</v>
      </c>
      <c r="F90" s="144" t="s">
        <v>84</v>
      </c>
      <c r="G90" s="159" t="s">
        <v>78</v>
      </c>
      <c r="H90" s="237"/>
      <c r="I90" s="169">
        <v>60</v>
      </c>
      <c r="J90" s="169">
        <v>200</v>
      </c>
      <c r="K90" s="169"/>
      <c r="L90" s="169"/>
      <c r="M90" s="169"/>
      <c r="N90" s="169"/>
      <c r="O90" s="169"/>
      <c r="P90" s="169"/>
      <c r="Q90" s="12">
        <v>88</v>
      </c>
    </row>
    <row r="91" spans="1:17" ht="15.75">
      <c r="A91" s="135">
        <v>368</v>
      </c>
      <c r="B91" s="143" t="s">
        <v>77</v>
      </c>
      <c r="C91" s="222">
        <v>1998</v>
      </c>
      <c r="D91" s="164" t="s">
        <v>71</v>
      </c>
      <c r="E91" s="161" t="s">
        <v>72</v>
      </c>
      <c r="F91" s="144" t="s">
        <v>84</v>
      </c>
      <c r="G91" s="159" t="s">
        <v>78</v>
      </c>
      <c r="H91" s="237"/>
      <c r="I91" s="169">
        <v>60</v>
      </c>
      <c r="J91" s="169">
        <v>200</v>
      </c>
      <c r="K91" s="169"/>
      <c r="L91" s="169"/>
      <c r="M91" s="169"/>
      <c r="N91" s="169"/>
      <c r="O91" s="169"/>
      <c r="P91" s="169"/>
      <c r="Q91" s="12">
        <v>89</v>
      </c>
    </row>
    <row r="92" spans="1:17" s="191" customFormat="1" ht="15.75">
      <c r="A92" s="135">
        <v>375</v>
      </c>
      <c r="B92" s="182" t="s">
        <v>75</v>
      </c>
      <c r="C92" s="223">
        <v>1998</v>
      </c>
      <c r="D92" s="165" t="s">
        <v>71</v>
      </c>
      <c r="E92" s="161" t="s">
        <v>72</v>
      </c>
      <c r="F92" s="144" t="s">
        <v>84</v>
      </c>
      <c r="G92" s="167" t="s">
        <v>79</v>
      </c>
      <c r="H92" s="238"/>
      <c r="I92" s="169">
        <v>60</v>
      </c>
      <c r="J92" s="169"/>
      <c r="K92" s="169"/>
      <c r="L92" s="169"/>
      <c r="M92" s="169"/>
      <c r="N92" s="169"/>
      <c r="O92" s="169" t="s">
        <v>108</v>
      </c>
      <c r="P92" s="169"/>
      <c r="Q92" s="12">
        <v>90</v>
      </c>
    </row>
    <row r="93" spans="1:17" ht="15.75">
      <c r="A93" s="135">
        <v>376</v>
      </c>
      <c r="B93" s="182" t="s">
        <v>85</v>
      </c>
      <c r="C93" s="223">
        <v>2004</v>
      </c>
      <c r="D93" s="165" t="s">
        <v>69</v>
      </c>
      <c r="E93" s="161" t="s">
        <v>72</v>
      </c>
      <c r="F93" s="144" t="s">
        <v>84</v>
      </c>
      <c r="G93" s="167" t="s">
        <v>79</v>
      </c>
      <c r="H93" s="238"/>
      <c r="I93" s="169"/>
      <c r="J93" s="169"/>
      <c r="K93" s="169"/>
      <c r="L93" s="169"/>
      <c r="M93" s="169"/>
      <c r="N93" s="169"/>
      <c r="O93" s="169"/>
      <c r="P93" s="169"/>
      <c r="Q93" s="12">
        <v>91</v>
      </c>
    </row>
    <row r="94" spans="1:17" ht="15.75">
      <c r="A94" s="135">
        <v>377</v>
      </c>
      <c r="B94" s="182" t="s">
        <v>86</v>
      </c>
      <c r="C94" s="223">
        <v>2004</v>
      </c>
      <c r="D94" s="165" t="s">
        <v>69</v>
      </c>
      <c r="E94" s="161" t="s">
        <v>72</v>
      </c>
      <c r="F94" s="144" t="s">
        <v>84</v>
      </c>
      <c r="G94" s="167" t="s">
        <v>79</v>
      </c>
      <c r="H94" s="238"/>
      <c r="I94" s="169"/>
      <c r="J94" s="169"/>
      <c r="K94" s="169"/>
      <c r="L94" s="169">
        <v>800</v>
      </c>
      <c r="M94" s="169">
        <v>1500</v>
      </c>
      <c r="N94" s="169"/>
      <c r="O94" s="169"/>
      <c r="P94" s="169"/>
      <c r="Q94" s="12">
        <v>92</v>
      </c>
    </row>
    <row r="95" spans="1:17" ht="18" customHeight="1">
      <c r="A95" s="135">
        <v>338</v>
      </c>
      <c r="B95" s="143" t="s">
        <v>110</v>
      </c>
      <c r="C95" s="221">
        <v>2002</v>
      </c>
      <c r="D95" s="165" t="s">
        <v>70</v>
      </c>
      <c r="E95" s="160" t="s">
        <v>72</v>
      </c>
      <c r="F95" s="166" t="s">
        <v>120</v>
      </c>
      <c r="G95" s="181" t="s">
        <v>121</v>
      </c>
      <c r="H95" s="239"/>
      <c r="I95" s="169"/>
      <c r="J95" s="169">
        <v>200</v>
      </c>
      <c r="K95" s="169">
        <v>400</v>
      </c>
      <c r="L95" s="169"/>
      <c r="M95" s="169"/>
      <c r="N95" s="169"/>
      <c r="O95" s="169"/>
      <c r="P95" s="169"/>
      <c r="Q95" s="12">
        <v>93</v>
      </c>
    </row>
    <row r="96" spans="1:17" s="191" customFormat="1" ht="15.75">
      <c r="A96" s="135">
        <v>339</v>
      </c>
      <c r="B96" s="143" t="s">
        <v>111</v>
      </c>
      <c r="C96" s="221">
        <v>2002</v>
      </c>
      <c r="D96" s="165" t="s">
        <v>70</v>
      </c>
      <c r="E96" s="160" t="s">
        <v>72</v>
      </c>
      <c r="F96" s="166" t="s">
        <v>120</v>
      </c>
      <c r="G96" s="181" t="s">
        <v>121</v>
      </c>
      <c r="H96" s="239"/>
      <c r="I96" s="169"/>
      <c r="J96" s="169"/>
      <c r="K96" s="169"/>
      <c r="L96" s="169">
        <v>800</v>
      </c>
      <c r="M96" s="169">
        <v>1500</v>
      </c>
      <c r="N96" s="169"/>
      <c r="O96" s="169"/>
      <c r="P96" s="169"/>
      <c r="Q96" s="12">
        <v>94</v>
      </c>
    </row>
    <row r="97" spans="1:17" s="191" customFormat="1" ht="15.75">
      <c r="A97" s="135">
        <v>340</v>
      </c>
      <c r="B97" s="143" t="s">
        <v>112</v>
      </c>
      <c r="C97" s="222">
        <v>2000</v>
      </c>
      <c r="D97" s="162">
        <v>1</v>
      </c>
      <c r="E97" s="160" t="s">
        <v>72</v>
      </c>
      <c r="F97" s="166" t="s">
        <v>120</v>
      </c>
      <c r="G97" s="181" t="s">
        <v>121</v>
      </c>
      <c r="H97" s="239"/>
      <c r="I97" s="169"/>
      <c r="J97" s="169"/>
      <c r="K97" s="169">
        <v>400</v>
      </c>
      <c r="L97" s="169">
        <v>800</v>
      </c>
      <c r="M97" s="169"/>
      <c r="N97" s="169"/>
      <c r="O97" s="169"/>
      <c r="P97" s="169"/>
      <c r="Q97" s="12">
        <v>95</v>
      </c>
    </row>
    <row r="98" spans="1:17" ht="15.75">
      <c r="A98" s="135">
        <v>341</v>
      </c>
      <c r="B98" s="143" t="s">
        <v>113</v>
      </c>
      <c r="C98" s="222">
        <v>2001</v>
      </c>
      <c r="D98" s="162">
        <v>1</v>
      </c>
      <c r="E98" s="160" t="s">
        <v>72</v>
      </c>
      <c r="F98" s="166" t="s">
        <v>120</v>
      </c>
      <c r="G98" s="181" t="s">
        <v>121</v>
      </c>
      <c r="H98" s="239"/>
      <c r="I98" s="169">
        <v>60</v>
      </c>
      <c r="J98" s="169">
        <v>200</v>
      </c>
      <c r="K98" s="169"/>
      <c r="L98" s="169"/>
      <c r="M98" s="169"/>
      <c r="N98" s="169"/>
      <c r="O98" s="169"/>
      <c r="P98" s="169"/>
      <c r="Q98" s="12">
        <v>96</v>
      </c>
    </row>
    <row r="99" spans="1:17" ht="15.75">
      <c r="A99" s="135">
        <v>342</v>
      </c>
      <c r="B99" s="143" t="s">
        <v>114</v>
      </c>
      <c r="C99" s="222">
        <v>2004</v>
      </c>
      <c r="D99" s="165" t="s">
        <v>119</v>
      </c>
      <c r="E99" s="160" t="s">
        <v>72</v>
      </c>
      <c r="F99" s="166" t="s">
        <v>120</v>
      </c>
      <c r="G99" s="181" t="s">
        <v>121</v>
      </c>
      <c r="H99" s="239"/>
      <c r="I99" s="169">
        <v>60</v>
      </c>
      <c r="J99" s="169">
        <v>200</v>
      </c>
      <c r="K99" s="169"/>
      <c r="L99" s="169"/>
      <c r="M99" s="169"/>
      <c r="N99" s="169"/>
      <c r="O99" s="169"/>
      <c r="P99" s="169"/>
      <c r="Q99" s="12">
        <v>97</v>
      </c>
    </row>
    <row r="100" spans="1:17" ht="15.75">
      <c r="A100" s="135">
        <v>343</v>
      </c>
      <c r="B100" s="143" t="s">
        <v>115</v>
      </c>
      <c r="C100" s="222">
        <v>2005</v>
      </c>
      <c r="D100" s="165" t="s">
        <v>119</v>
      </c>
      <c r="E100" s="160" t="s">
        <v>72</v>
      </c>
      <c r="F100" s="166" t="s">
        <v>120</v>
      </c>
      <c r="G100" s="181" t="s">
        <v>121</v>
      </c>
      <c r="H100" s="239"/>
      <c r="I100" s="169">
        <v>60</v>
      </c>
      <c r="J100" s="169">
        <v>200</v>
      </c>
      <c r="K100" s="169"/>
      <c r="L100" s="169"/>
      <c r="M100" s="169"/>
      <c r="N100" s="169"/>
      <c r="O100" s="169"/>
      <c r="P100" s="169"/>
      <c r="Q100" s="12">
        <v>98</v>
      </c>
    </row>
    <row r="101" spans="1:17" s="192" customFormat="1" ht="15.75">
      <c r="A101" s="135">
        <v>344</v>
      </c>
      <c r="B101" s="143" t="s">
        <v>116</v>
      </c>
      <c r="C101" s="222">
        <v>2004</v>
      </c>
      <c r="D101" s="162" t="s">
        <v>119</v>
      </c>
      <c r="E101" s="160" t="s">
        <v>72</v>
      </c>
      <c r="F101" s="166" t="s">
        <v>120</v>
      </c>
      <c r="G101" s="181" t="s">
        <v>121</v>
      </c>
      <c r="H101" s="239"/>
      <c r="I101" s="169">
        <v>60</v>
      </c>
      <c r="J101" s="169">
        <v>200</v>
      </c>
      <c r="K101" s="169"/>
      <c r="L101" s="169"/>
      <c r="M101" s="169"/>
      <c r="N101" s="169"/>
      <c r="O101" s="169"/>
      <c r="P101" s="169"/>
      <c r="Q101" s="12">
        <v>99</v>
      </c>
    </row>
    <row r="102" spans="1:17" ht="15.75">
      <c r="A102" s="135">
        <v>347</v>
      </c>
      <c r="B102" s="182" t="s">
        <v>117</v>
      </c>
      <c r="C102" s="223">
        <v>1999</v>
      </c>
      <c r="D102" s="162">
        <v>2</v>
      </c>
      <c r="E102" s="160" t="s">
        <v>72</v>
      </c>
      <c r="F102" s="166" t="s">
        <v>120</v>
      </c>
      <c r="G102" s="207" t="s">
        <v>122</v>
      </c>
      <c r="H102" s="240"/>
      <c r="I102" s="169">
        <v>60</v>
      </c>
      <c r="J102" s="169">
        <v>200</v>
      </c>
      <c r="K102" s="169"/>
      <c r="L102" s="169"/>
      <c r="M102" s="169"/>
      <c r="N102" s="169"/>
      <c r="O102" s="169"/>
      <c r="P102" s="169"/>
      <c r="Q102" s="12">
        <v>100</v>
      </c>
    </row>
    <row r="103" spans="1:17" ht="15.75">
      <c r="A103" s="135">
        <v>363</v>
      </c>
      <c r="B103" s="182" t="s">
        <v>118</v>
      </c>
      <c r="C103" s="223">
        <v>1999</v>
      </c>
      <c r="D103" s="162">
        <v>2</v>
      </c>
      <c r="E103" s="160" t="s">
        <v>72</v>
      </c>
      <c r="F103" s="166" t="s">
        <v>120</v>
      </c>
      <c r="G103" s="207" t="s">
        <v>122</v>
      </c>
      <c r="H103" s="240"/>
      <c r="I103" s="169"/>
      <c r="J103" s="169"/>
      <c r="K103" s="169"/>
      <c r="L103" s="169">
        <v>800</v>
      </c>
      <c r="M103" s="169"/>
      <c r="N103" s="169"/>
      <c r="O103" s="169"/>
      <c r="P103" s="169"/>
      <c r="Q103" s="12">
        <v>101</v>
      </c>
    </row>
    <row r="104" spans="1:17" ht="15.75">
      <c r="A104" s="135">
        <v>324</v>
      </c>
      <c r="B104" s="144" t="s">
        <v>136</v>
      </c>
      <c r="C104" s="225">
        <v>2005</v>
      </c>
      <c r="D104" s="162">
        <v>3</v>
      </c>
      <c r="E104" s="160" t="s">
        <v>72</v>
      </c>
      <c r="F104" s="144" t="s">
        <v>144</v>
      </c>
      <c r="G104" s="143" t="s">
        <v>145</v>
      </c>
      <c r="H104" s="240"/>
      <c r="I104" s="169"/>
      <c r="J104" s="169">
        <v>200</v>
      </c>
      <c r="K104" s="169">
        <v>400</v>
      </c>
      <c r="L104" s="169"/>
      <c r="M104" s="169"/>
      <c r="N104" s="169"/>
      <c r="O104" s="169"/>
      <c r="P104" s="169"/>
      <c r="Q104" s="12">
        <v>102</v>
      </c>
    </row>
    <row r="105" spans="1:17" ht="15.75">
      <c r="A105" s="135">
        <v>325</v>
      </c>
      <c r="B105" s="144" t="s">
        <v>137</v>
      </c>
      <c r="C105" s="225">
        <v>2004</v>
      </c>
      <c r="D105" s="162">
        <v>3</v>
      </c>
      <c r="E105" s="160" t="s">
        <v>72</v>
      </c>
      <c r="F105" s="144" t="s">
        <v>144</v>
      </c>
      <c r="G105" s="143" t="s">
        <v>145</v>
      </c>
      <c r="H105" s="240"/>
      <c r="I105" s="169">
        <v>60</v>
      </c>
      <c r="J105" s="169">
        <v>200</v>
      </c>
      <c r="K105" s="169"/>
      <c r="L105" s="169"/>
      <c r="M105" s="169"/>
      <c r="N105" s="169"/>
      <c r="O105" s="169"/>
      <c r="P105" s="169"/>
      <c r="Q105" s="12">
        <v>103</v>
      </c>
    </row>
    <row r="106" spans="1:17" s="193" customFormat="1" ht="15.75">
      <c r="A106" s="135">
        <v>326</v>
      </c>
      <c r="B106" s="144" t="s">
        <v>138</v>
      </c>
      <c r="C106" s="225">
        <v>2002</v>
      </c>
      <c r="D106" s="162">
        <v>3</v>
      </c>
      <c r="E106" s="160" t="s">
        <v>72</v>
      </c>
      <c r="F106" s="144" t="s">
        <v>144</v>
      </c>
      <c r="G106" s="143" t="s">
        <v>146</v>
      </c>
      <c r="H106" s="240"/>
      <c r="I106" s="169">
        <v>60</v>
      </c>
      <c r="J106" s="169">
        <v>200</v>
      </c>
      <c r="K106" s="169"/>
      <c r="L106" s="169"/>
      <c r="M106" s="169"/>
      <c r="N106" s="169"/>
      <c r="O106" s="169"/>
      <c r="P106" s="169"/>
      <c r="Q106" s="12">
        <v>104</v>
      </c>
    </row>
    <row r="107" spans="1:17" ht="15.75">
      <c r="A107" s="135">
        <v>327</v>
      </c>
      <c r="B107" s="144" t="s">
        <v>139</v>
      </c>
      <c r="C107" s="225">
        <v>2003</v>
      </c>
      <c r="D107" s="162">
        <v>2</v>
      </c>
      <c r="E107" s="160" t="s">
        <v>72</v>
      </c>
      <c r="F107" s="144" t="s">
        <v>144</v>
      </c>
      <c r="G107" s="143" t="s">
        <v>146</v>
      </c>
      <c r="H107" s="240"/>
      <c r="I107" s="169">
        <v>60</v>
      </c>
      <c r="J107" s="169">
        <v>200</v>
      </c>
      <c r="K107" s="169"/>
      <c r="L107" s="169"/>
      <c r="M107" s="169"/>
      <c r="N107" s="169"/>
      <c r="O107" s="169"/>
      <c r="P107" s="169"/>
      <c r="Q107" s="12">
        <v>105</v>
      </c>
    </row>
    <row r="108" spans="1:17" s="192" customFormat="1" ht="15.75">
      <c r="A108" s="135">
        <v>328</v>
      </c>
      <c r="B108" s="143" t="s">
        <v>140</v>
      </c>
      <c r="C108" s="225">
        <v>2004</v>
      </c>
      <c r="D108" s="152" t="s">
        <v>69</v>
      </c>
      <c r="E108" s="160" t="s">
        <v>72</v>
      </c>
      <c r="F108" s="144" t="s">
        <v>144</v>
      </c>
      <c r="G108" s="143" t="s">
        <v>145</v>
      </c>
      <c r="H108" s="240"/>
      <c r="I108" s="169"/>
      <c r="J108" s="169">
        <v>200</v>
      </c>
      <c r="K108" s="169">
        <v>400</v>
      </c>
      <c r="L108" s="169"/>
      <c r="M108" s="169"/>
      <c r="N108" s="169"/>
      <c r="O108" s="169"/>
      <c r="P108" s="169"/>
      <c r="Q108" s="12">
        <v>106</v>
      </c>
    </row>
    <row r="109" spans="1:17" s="191" customFormat="1" ht="15.75">
      <c r="A109" s="135">
        <v>329</v>
      </c>
      <c r="B109" s="144" t="s">
        <v>141</v>
      </c>
      <c r="C109" s="225">
        <v>2002</v>
      </c>
      <c r="D109" s="152" t="s">
        <v>69</v>
      </c>
      <c r="E109" s="160" t="s">
        <v>72</v>
      </c>
      <c r="F109" s="144" t="s">
        <v>144</v>
      </c>
      <c r="G109" s="143" t="s">
        <v>145</v>
      </c>
      <c r="H109" s="240"/>
      <c r="I109" s="169"/>
      <c r="J109" s="169">
        <v>200</v>
      </c>
      <c r="K109" s="169">
        <v>400</v>
      </c>
      <c r="L109" s="169"/>
      <c r="M109" s="169"/>
      <c r="N109" s="169"/>
      <c r="O109" s="169"/>
      <c r="P109" s="169"/>
      <c r="Q109" s="12">
        <v>107</v>
      </c>
    </row>
    <row r="110" spans="1:17" ht="15.75">
      <c r="A110" s="135">
        <v>330</v>
      </c>
      <c r="B110" s="144" t="s">
        <v>142</v>
      </c>
      <c r="C110" s="225">
        <v>2004</v>
      </c>
      <c r="D110" s="153" t="s">
        <v>69</v>
      </c>
      <c r="E110" s="160" t="s">
        <v>72</v>
      </c>
      <c r="F110" s="144" t="s">
        <v>144</v>
      </c>
      <c r="G110" s="143" t="s">
        <v>146</v>
      </c>
      <c r="H110" s="240"/>
      <c r="I110" s="169">
        <v>60</v>
      </c>
      <c r="J110" s="169"/>
      <c r="K110" s="169"/>
      <c r="L110" s="169">
        <v>800</v>
      </c>
      <c r="M110" s="169"/>
      <c r="N110" s="169"/>
      <c r="O110" s="169"/>
      <c r="P110" s="169"/>
      <c r="Q110" s="12">
        <v>108</v>
      </c>
    </row>
    <row r="111" spans="1:17" ht="15.75">
      <c r="A111" s="135">
        <v>331</v>
      </c>
      <c r="B111" s="144" t="s">
        <v>143</v>
      </c>
      <c r="C111" s="225">
        <v>2002</v>
      </c>
      <c r="D111" s="153" t="s">
        <v>69</v>
      </c>
      <c r="E111" s="160" t="s">
        <v>72</v>
      </c>
      <c r="F111" s="144" t="s">
        <v>144</v>
      </c>
      <c r="G111" s="143" t="s">
        <v>146</v>
      </c>
      <c r="H111" s="240"/>
      <c r="I111" s="169">
        <v>60</v>
      </c>
      <c r="J111" s="169">
        <v>200</v>
      </c>
      <c r="K111" s="169"/>
      <c r="L111" s="169"/>
      <c r="M111" s="169"/>
      <c r="N111" s="169"/>
      <c r="O111" s="169"/>
      <c r="P111" s="169"/>
      <c r="Q111" s="12">
        <v>109</v>
      </c>
    </row>
    <row r="112" spans="1:17" s="191" customFormat="1" ht="15.75">
      <c r="A112" s="135">
        <v>427</v>
      </c>
      <c r="B112" s="144" t="s">
        <v>288</v>
      </c>
      <c r="C112" s="225">
        <v>2001</v>
      </c>
      <c r="D112" s="155" t="s">
        <v>70</v>
      </c>
      <c r="E112" s="157" t="s">
        <v>72</v>
      </c>
      <c r="F112" s="144" t="s">
        <v>290</v>
      </c>
      <c r="G112" s="143" t="s">
        <v>291</v>
      </c>
      <c r="H112" s="240"/>
      <c r="I112" s="162"/>
      <c r="J112" s="162"/>
      <c r="K112" s="162">
        <v>400</v>
      </c>
      <c r="L112" s="162">
        <v>800</v>
      </c>
      <c r="M112" s="162"/>
      <c r="N112" s="162"/>
      <c r="O112" s="162"/>
      <c r="P112" s="162"/>
      <c r="Q112" s="12">
        <v>110</v>
      </c>
    </row>
    <row r="113" spans="1:17" ht="15.75">
      <c r="A113" s="135">
        <v>428</v>
      </c>
      <c r="B113" s="144" t="s">
        <v>289</v>
      </c>
      <c r="C113" s="225">
        <v>2004</v>
      </c>
      <c r="D113" s="155" t="s">
        <v>69</v>
      </c>
      <c r="E113" s="160" t="s">
        <v>72</v>
      </c>
      <c r="F113" s="144" t="s">
        <v>290</v>
      </c>
      <c r="G113" s="143" t="s">
        <v>291</v>
      </c>
      <c r="H113" s="240"/>
      <c r="I113" s="162"/>
      <c r="J113" s="162"/>
      <c r="K113" s="162"/>
      <c r="L113" s="162"/>
      <c r="M113" s="162">
        <v>1500</v>
      </c>
      <c r="N113" s="162"/>
      <c r="O113" s="162"/>
      <c r="P113" s="162"/>
      <c r="Q113" s="12">
        <v>111</v>
      </c>
    </row>
    <row r="114" spans="1:17" ht="15.75">
      <c r="A114" s="135">
        <v>561</v>
      </c>
      <c r="B114" s="144" t="s">
        <v>439</v>
      </c>
      <c r="C114" s="225">
        <v>2002</v>
      </c>
      <c r="D114" s="155" t="s">
        <v>70</v>
      </c>
      <c r="E114" s="160" t="s">
        <v>72</v>
      </c>
      <c r="F114" s="144" t="s">
        <v>290</v>
      </c>
      <c r="G114" s="143" t="s">
        <v>440</v>
      </c>
      <c r="H114" s="240"/>
      <c r="I114" s="162"/>
      <c r="J114" s="162"/>
      <c r="K114" s="162"/>
      <c r="L114" s="162"/>
      <c r="M114" s="162">
        <v>1500</v>
      </c>
      <c r="N114" s="162"/>
      <c r="O114" s="162"/>
      <c r="P114" s="162"/>
      <c r="Q114" s="12">
        <v>112</v>
      </c>
    </row>
    <row r="115" spans="1:17" s="192" customFormat="1" ht="15.75">
      <c r="A115" s="135">
        <v>316</v>
      </c>
      <c r="B115" s="159" t="s">
        <v>123</v>
      </c>
      <c r="C115" s="399">
        <v>1999</v>
      </c>
      <c r="D115" s="216" t="s">
        <v>14</v>
      </c>
      <c r="E115" s="160" t="s">
        <v>130</v>
      </c>
      <c r="F115" s="144" t="s">
        <v>131</v>
      </c>
      <c r="G115" s="159" t="s">
        <v>132</v>
      </c>
      <c r="H115" s="237"/>
      <c r="I115" s="169"/>
      <c r="J115" s="169">
        <v>200</v>
      </c>
      <c r="K115" s="169">
        <v>400</v>
      </c>
      <c r="L115" s="169"/>
      <c r="M115" s="169"/>
      <c r="N115" s="169"/>
      <c r="O115" s="169"/>
      <c r="P115" s="169"/>
      <c r="Q115" s="12">
        <v>113</v>
      </c>
    </row>
    <row r="116" spans="1:17" s="191" customFormat="1" ht="15.75">
      <c r="A116" s="135">
        <v>317</v>
      </c>
      <c r="B116" s="159" t="s">
        <v>124</v>
      </c>
      <c r="C116" s="399">
        <v>1999</v>
      </c>
      <c r="D116" s="216" t="s">
        <v>14</v>
      </c>
      <c r="E116" s="160" t="s">
        <v>130</v>
      </c>
      <c r="F116" s="144" t="s">
        <v>131</v>
      </c>
      <c r="G116" s="159" t="s">
        <v>132</v>
      </c>
      <c r="H116" s="237"/>
      <c r="I116" s="169"/>
      <c r="J116" s="169">
        <v>200</v>
      </c>
      <c r="K116" s="169">
        <v>400</v>
      </c>
      <c r="L116" s="169"/>
      <c r="M116" s="169"/>
      <c r="N116" s="169"/>
      <c r="O116" s="169"/>
      <c r="P116" s="169"/>
      <c r="Q116" s="12">
        <v>114</v>
      </c>
    </row>
    <row r="117" spans="1:17" ht="15.75">
      <c r="A117" s="135">
        <v>318</v>
      </c>
      <c r="B117" s="159" t="s">
        <v>125</v>
      </c>
      <c r="C117" s="399">
        <v>1998</v>
      </c>
      <c r="D117" s="216" t="s">
        <v>14</v>
      </c>
      <c r="E117" s="160" t="s">
        <v>130</v>
      </c>
      <c r="F117" s="144" t="s">
        <v>131</v>
      </c>
      <c r="G117" s="159" t="s">
        <v>133</v>
      </c>
      <c r="H117" s="237"/>
      <c r="I117" s="169">
        <v>60</v>
      </c>
      <c r="J117" s="169">
        <v>200</v>
      </c>
      <c r="K117" s="169"/>
      <c r="L117" s="169"/>
      <c r="M117" s="169"/>
      <c r="N117" s="169"/>
      <c r="O117" s="169"/>
      <c r="P117" s="169"/>
      <c r="Q117" s="12">
        <v>115</v>
      </c>
    </row>
    <row r="118" spans="1:17" ht="15.75">
      <c r="A118" s="135">
        <v>319</v>
      </c>
      <c r="B118" s="400" t="s">
        <v>126</v>
      </c>
      <c r="C118" s="399">
        <v>2001</v>
      </c>
      <c r="D118" s="401" t="s">
        <v>71</v>
      </c>
      <c r="E118" s="160" t="s">
        <v>130</v>
      </c>
      <c r="F118" s="144" t="s">
        <v>131</v>
      </c>
      <c r="G118" s="402" t="s">
        <v>134</v>
      </c>
      <c r="H118" s="403"/>
      <c r="I118" s="169"/>
      <c r="J118" s="169"/>
      <c r="K118" s="169">
        <v>400</v>
      </c>
      <c r="L118" s="169">
        <v>800</v>
      </c>
      <c r="M118" s="169"/>
      <c r="N118" s="169"/>
      <c r="O118" s="169"/>
      <c r="P118" s="169"/>
      <c r="Q118" s="12">
        <v>116</v>
      </c>
    </row>
    <row r="119" spans="1:17" ht="15.75">
      <c r="A119" s="135">
        <v>320</v>
      </c>
      <c r="B119" s="400" t="s">
        <v>127</v>
      </c>
      <c r="C119" s="399">
        <v>2002</v>
      </c>
      <c r="D119" s="401" t="s">
        <v>71</v>
      </c>
      <c r="E119" s="160" t="s">
        <v>130</v>
      </c>
      <c r="F119" s="144" t="s">
        <v>131</v>
      </c>
      <c r="G119" s="402" t="s">
        <v>135</v>
      </c>
      <c r="H119" s="403"/>
      <c r="I119" s="169">
        <v>60</v>
      </c>
      <c r="J119" s="169">
        <v>200</v>
      </c>
      <c r="K119" s="169"/>
      <c r="L119" s="169"/>
      <c r="M119" s="169"/>
      <c r="N119" s="169"/>
      <c r="O119" s="169"/>
      <c r="P119" s="169"/>
      <c r="Q119" s="12">
        <v>117</v>
      </c>
    </row>
    <row r="120" spans="1:17" s="191" customFormat="1" ht="15.75">
      <c r="A120" s="135">
        <v>321</v>
      </c>
      <c r="B120" s="400" t="s">
        <v>128</v>
      </c>
      <c r="C120" s="399">
        <v>2003</v>
      </c>
      <c r="D120" s="401" t="s">
        <v>70</v>
      </c>
      <c r="E120" s="160" t="s">
        <v>130</v>
      </c>
      <c r="F120" s="144" t="s">
        <v>131</v>
      </c>
      <c r="G120" s="402" t="s">
        <v>133</v>
      </c>
      <c r="H120" s="403"/>
      <c r="I120" s="169"/>
      <c r="J120" s="169">
        <v>200</v>
      </c>
      <c r="K120" s="169">
        <v>400</v>
      </c>
      <c r="L120" s="169"/>
      <c r="M120" s="169"/>
      <c r="N120" s="169"/>
      <c r="O120" s="169"/>
      <c r="P120" s="169"/>
      <c r="Q120" s="12">
        <v>118</v>
      </c>
    </row>
    <row r="121" spans="1:17" s="193" customFormat="1" ht="15.75">
      <c r="A121" s="135">
        <v>322</v>
      </c>
      <c r="B121" s="400" t="s">
        <v>129</v>
      </c>
      <c r="C121" s="399">
        <v>2003</v>
      </c>
      <c r="D121" s="401" t="s">
        <v>70</v>
      </c>
      <c r="E121" s="160" t="s">
        <v>130</v>
      </c>
      <c r="F121" s="144" t="s">
        <v>131</v>
      </c>
      <c r="G121" s="402" t="s">
        <v>133</v>
      </c>
      <c r="H121" s="403"/>
      <c r="I121" s="169"/>
      <c r="J121" s="169"/>
      <c r="K121" s="169">
        <v>400</v>
      </c>
      <c r="L121" s="169">
        <v>800</v>
      </c>
      <c r="M121" s="169"/>
      <c r="N121" s="169"/>
      <c r="O121" s="169"/>
      <c r="P121" s="169"/>
      <c r="Q121" s="12">
        <v>119</v>
      </c>
    </row>
    <row r="122" spans="1:17" ht="15.75">
      <c r="A122" s="169">
        <v>693</v>
      </c>
      <c r="B122" s="158" t="s">
        <v>536</v>
      </c>
      <c r="C122" s="230">
        <v>1998</v>
      </c>
      <c r="D122" s="170"/>
      <c r="E122" s="157" t="s">
        <v>73</v>
      </c>
      <c r="F122" s="157" t="s">
        <v>534</v>
      </c>
      <c r="G122" s="172" t="s">
        <v>535</v>
      </c>
      <c r="H122" s="241" t="s">
        <v>380</v>
      </c>
      <c r="I122" s="169">
        <v>60</v>
      </c>
      <c r="J122" s="169">
        <v>200</v>
      </c>
      <c r="K122" s="169"/>
      <c r="L122" s="169"/>
      <c r="M122" s="169"/>
      <c r="N122" s="169"/>
      <c r="O122" s="169"/>
      <c r="P122" s="169"/>
      <c r="Q122" s="12">
        <v>120</v>
      </c>
    </row>
    <row r="123" spans="1:17" ht="15.75">
      <c r="A123" s="169">
        <v>410</v>
      </c>
      <c r="B123" s="158" t="s">
        <v>540</v>
      </c>
      <c r="C123" s="230">
        <v>2000</v>
      </c>
      <c r="D123" s="170" t="s">
        <v>71</v>
      </c>
      <c r="E123" s="161" t="s">
        <v>199</v>
      </c>
      <c r="F123" s="158" t="s">
        <v>593</v>
      </c>
      <c r="G123" s="158" t="s">
        <v>541</v>
      </c>
      <c r="H123" s="241"/>
      <c r="I123" s="162"/>
      <c r="J123" s="162">
        <v>200</v>
      </c>
      <c r="K123" s="162"/>
      <c r="L123" s="162"/>
      <c r="M123" s="162"/>
      <c r="N123" s="162"/>
      <c r="O123" s="162"/>
      <c r="P123" s="162"/>
      <c r="Q123" s="12">
        <v>121</v>
      </c>
    </row>
    <row r="124" spans="1:17" s="192" customFormat="1" ht="15.75">
      <c r="A124" s="171">
        <v>482</v>
      </c>
      <c r="B124" s="149" t="s">
        <v>567</v>
      </c>
      <c r="C124" s="225">
        <v>1998</v>
      </c>
      <c r="D124" s="173"/>
      <c r="E124" s="157" t="s">
        <v>208</v>
      </c>
      <c r="F124" s="149" t="s">
        <v>281</v>
      </c>
      <c r="G124" s="149" t="s">
        <v>553</v>
      </c>
      <c r="H124" s="238"/>
      <c r="I124" s="162"/>
      <c r="J124" s="162"/>
      <c r="K124" s="162"/>
      <c r="L124" s="162"/>
      <c r="M124" s="162"/>
      <c r="N124" s="162"/>
      <c r="O124" s="162"/>
      <c r="P124" s="162"/>
      <c r="Q124" s="12">
        <v>122</v>
      </c>
    </row>
    <row r="125" spans="1:17" ht="15.75">
      <c r="A125" s="169">
        <v>696</v>
      </c>
      <c r="B125" s="158" t="s">
        <v>537</v>
      </c>
      <c r="C125" s="230">
        <v>2002</v>
      </c>
      <c r="D125" s="170" t="s">
        <v>70</v>
      </c>
      <c r="E125" s="161" t="s">
        <v>215</v>
      </c>
      <c r="F125" s="158" t="s">
        <v>362</v>
      </c>
      <c r="G125" s="158" t="s">
        <v>538</v>
      </c>
      <c r="H125" s="241" t="s">
        <v>380</v>
      </c>
      <c r="I125" s="169"/>
      <c r="J125" s="169">
        <v>200</v>
      </c>
      <c r="K125" s="169"/>
      <c r="L125" s="169"/>
      <c r="M125" s="169"/>
      <c r="N125" s="169"/>
      <c r="O125" s="169"/>
      <c r="P125" s="169"/>
      <c r="Q125" s="283">
        <v>1</v>
      </c>
    </row>
    <row r="126" spans="1:17" s="12" customFormat="1" ht="15.75">
      <c r="A126" s="135">
        <v>54</v>
      </c>
      <c r="B126" s="143" t="s">
        <v>210</v>
      </c>
      <c r="C126" s="230">
        <v>2003</v>
      </c>
      <c r="D126" s="155" t="s">
        <v>69</v>
      </c>
      <c r="E126" s="157" t="s">
        <v>215</v>
      </c>
      <c r="F126" s="144" t="s">
        <v>216</v>
      </c>
      <c r="G126" s="144" t="s">
        <v>217</v>
      </c>
      <c r="H126" s="238"/>
      <c r="I126" s="169"/>
      <c r="J126" s="169"/>
      <c r="K126" s="169"/>
      <c r="L126" s="169">
        <v>800</v>
      </c>
      <c r="M126" s="169">
        <v>1500</v>
      </c>
      <c r="N126" s="169"/>
      <c r="O126" s="169"/>
      <c r="P126" s="169"/>
      <c r="Q126" s="283">
        <v>2</v>
      </c>
    </row>
    <row r="127" spans="1:17" s="12" customFormat="1" ht="15.75">
      <c r="A127" s="135">
        <v>55</v>
      </c>
      <c r="B127" s="143" t="s">
        <v>211</v>
      </c>
      <c r="C127" s="230">
        <v>2005</v>
      </c>
      <c r="D127" s="155" t="s">
        <v>119</v>
      </c>
      <c r="E127" s="157" t="s">
        <v>215</v>
      </c>
      <c r="F127" s="144" t="s">
        <v>216</v>
      </c>
      <c r="G127" s="144" t="s">
        <v>217</v>
      </c>
      <c r="H127" s="238"/>
      <c r="I127" s="169"/>
      <c r="J127" s="169"/>
      <c r="K127" s="169">
        <v>400</v>
      </c>
      <c r="L127" s="169"/>
      <c r="M127" s="169"/>
      <c r="N127" s="169"/>
      <c r="O127" s="169"/>
      <c r="P127" s="169"/>
      <c r="Q127" s="283">
        <v>3</v>
      </c>
    </row>
    <row r="128" spans="1:17" s="105" customFormat="1" ht="15.75">
      <c r="A128" s="135">
        <v>56</v>
      </c>
      <c r="B128" s="143" t="s">
        <v>212</v>
      </c>
      <c r="C128" s="230">
        <v>2002</v>
      </c>
      <c r="D128" s="155" t="s">
        <v>70</v>
      </c>
      <c r="E128" s="157" t="s">
        <v>215</v>
      </c>
      <c r="F128" s="144" t="s">
        <v>216</v>
      </c>
      <c r="G128" s="144" t="s">
        <v>217</v>
      </c>
      <c r="H128" s="238"/>
      <c r="I128" s="169"/>
      <c r="J128" s="169"/>
      <c r="K128" s="169">
        <v>400</v>
      </c>
      <c r="L128" s="169"/>
      <c r="M128" s="169"/>
      <c r="N128" s="169"/>
      <c r="O128" s="169"/>
      <c r="P128" s="169"/>
      <c r="Q128" s="283">
        <v>4</v>
      </c>
    </row>
    <row r="129" spans="1:17" s="12" customFormat="1" ht="15.75">
      <c r="A129" s="135">
        <v>57</v>
      </c>
      <c r="B129" s="143" t="s">
        <v>213</v>
      </c>
      <c r="C129" s="222">
        <v>2001</v>
      </c>
      <c r="D129" s="155" t="s">
        <v>70</v>
      </c>
      <c r="E129" s="157" t="s">
        <v>215</v>
      </c>
      <c r="F129" s="144" t="s">
        <v>216</v>
      </c>
      <c r="G129" s="144" t="s">
        <v>217</v>
      </c>
      <c r="H129" s="238"/>
      <c r="I129" s="169"/>
      <c r="J129" s="169"/>
      <c r="K129" s="169">
        <v>400</v>
      </c>
      <c r="L129" s="169">
        <v>800</v>
      </c>
      <c r="M129" s="169"/>
      <c r="N129" s="169"/>
      <c r="O129" s="169"/>
      <c r="P129" s="169"/>
      <c r="Q129" s="283">
        <v>5</v>
      </c>
    </row>
    <row r="130" spans="1:17" s="105" customFormat="1" ht="15.75">
      <c r="A130" s="135">
        <v>52</v>
      </c>
      <c r="B130" s="143" t="s">
        <v>214</v>
      </c>
      <c r="C130" s="230">
        <v>2005</v>
      </c>
      <c r="D130" s="155" t="s">
        <v>119</v>
      </c>
      <c r="E130" s="157" t="s">
        <v>215</v>
      </c>
      <c r="F130" s="144" t="s">
        <v>216</v>
      </c>
      <c r="G130" s="144" t="s">
        <v>217</v>
      </c>
      <c r="H130" s="238"/>
      <c r="I130" s="169"/>
      <c r="J130" s="169">
        <v>200</v>
      </c>
      <c r="K130" s="169">
        <v>400</v>
      </c>
      <c r="L130" s="169"/>
      <c r="M130" s="169"/>
      <c r="N130" s="169"/>
      <c r="O130" s="169"/>
      <c r="P130" s="169"/>
      <c r="Q130" s="283">
        <v>6</v>
      </c>
    </row>
    <row r="131" spans="1:17" s="83" customFormat="1" ht="15.75">
      <c r="A131" s="135">
        <v>290</v>
      </c>
      <c r="B131" s="144" t="s">
        <v>568</v>
      </c>
      <c r="C131" s="223">
        <v>2002</v>
      </c>
      <c r="D131" s="162">
        <v>3</v>
      </c>
      <c r="E131" s="151" t="s">
        <v>215</v>
      </c>
      <c r="F131" s="144" t="s">
        <v>243</v>
      </c>
      <c r="G131" s="144" t="s">
        <v>244</v>
      </c>
      <c r="H131" s="238"/>
      <c r="I131" s="169"/>
      <c r="J131" s="169"/>
      <c r="K131" s="169"/>
      <c r="L131" s="169"/>
      <c r="M131" s="169">
        <v>1500</v>
      </c>
      <c r="N131" s="169"/>
      <c r="O131" s="169"/>
      <c r="P131" s="169"/>
      <c r="Q131" s="283">
        <v>7</v>
      </c>
    </row>
    <row r="132" spans="1:17" s="105" customFormat="1" ht="15.75">
      <c r="A132" s="135">
        <v>292</v>
      </c>
      <c r="B132" s="144" t="s">
        <v>246</v>
      </c>
      <c r="C132" s="223">
        <v>2002</v>
      </c>
      <c r="D132" s="162">
        <v>3</v>
      </c>
      <c r="E132" s="151" t="s">
        <v>215</v>
      </c>
      <c r="F132" s="144" t="s">
        <v>243</v>
      </c>
      <c r="G132" s="144" t="s">
        <v>244</v>
      </c>
      <c r="H132" s="238"/>
      <c r="I132" s="169"/>
      <c r="J132" s="169"/>
      <c r="K132" s="169">
        <v>400</v>
      </c>
      <c r="L132" s="169"/>
      <c r="M132" s="169"/>
      <c r="N132" s="169"/>
      <c r="O132" s="169"/>
      <c r="P132" s="169"/>
      <c r="Q132" s="283">
        <v>8</v>
      </c>
    </row>
    <row r="133" spans="1:17" s="105" customFormat="1" ht="15.75">
      <c r="A133" s="135">
        <v>293</v>
      </c>
      <c r="B133" s="144" t="s">
        <v>247</v>
      </c>
      <c r="C133" s="223">
        <v>2003</v>
      </c>
      <c r="D133" s="162">
        <v>3</v>
      </c>
      <c r="E133" s="151" t="s">
        <v>215</v>
      </c>
      <c r="F133" s="144" t="s">
        <v>243</v>
      </c>
      <c r="G133" s="144" t="s">
        <v>244</v>
      </c>
      <c r="H133" s="238"/>
      <c r="I133" s="169">
        <v>60</v>
      </c>
      <c r="J133" s="169"/>
      <c r="K133" s="169"/>
      <c r="L133" s="169"/>
      <c r="M133" s="169"/>
      <c r="N133" s="169"/>
      <c r="O133" s="169"/>
      <c r="P133" s="169"/>
      <c r="Q133" s="283">
        <v>9</v>
      </c>
    </row>
    <row r="134" spans="1:17" s="12" customFormat="1" ht="15.75">
      <c r="A134" s="135">
        <v>294</v>
      </c>
      <c r="B134" s="144" t="s">
        <v>248</v>
      </c>
      <c r="C134" s="223">
        <v>2003</v>
      </c>
      <c r="D134" s="162">
        <v>3</v>
      </c>
      <c r="E134" s="151" t="s">
        <v>215</v>
      </c>
      <c r="F134" s="144" t="s">
        <v>243</v>
      </c>
      <c r="G134" s="144" t="s">
        <v>245</v>
      </c>
      <c r="H134" s="238"/>
      <c r="I134" s="169"/>
      <c r="J134" s="169"/>
      <c r="K134" s="169">
        <v>400</v>
      </c>
      <c r="L134" s="169"/>
      <c r="M134" s="169"/>
      <c r="N134" s="169"/>
      <c r="O134" s="169"/>
      <c r="P134" s="169"/>
      <c r="Q134" s="283">
        <v>10</v>
      </c>
    </row>
    <row r="135" spans="1:17" s="12" customFormat="1" ht="15.75">
      <c r="A135" s="135">
        <v>295</v>
      </c>
      <c r="B135" s="144" t="s">
        <v>249</v>
      </c>
      <c r="C135" s="223">
        <v>2002</v>
      </c>
      <c r="D135" s="162">
        <v>3</v>
      </c>
      <c r="E135" s="151" t="s">
        <v>215</v>
      </c>
      <c r="F135" s="144" t="s">
        <v>243</v>
      </c>
      <c r="G135" s="144" t="s">
        <v>253</v>
      </c>
      <c r="H135" s="238"/>
      <c r="I135" s="169"/>
      <c r="J135" s="169"/>
      <c r="K135" s="169"/>
      <c r="L135" s="169"/>
      <c r="M135" s="169">
        <v>1500</v>
      </c>
      <c r="N135" s="169"/>
      <c r="O135" s="169"/>
      <c r="P135" s="169"/>
      <c r="Q135" s="283">
        <v>11</v>
      </c>
    </row>
    <row r="136" spans="1:17" s="12" customFormat="1" ht="15.75">
      <c r="A136" s="135">
        <v>296</v>
      </c>
      <c r="B136" s="144" t="s">
        <v>250</v>
      </c>
      <c r="C136" s="223">
        <v>2001</v>
      </c>
      <c r="D136" s="162">
        <v>2</v>
      </c>
      <c r="E136" s="151" t="s">
        <v>215</v>
      </c>
      <c r="F136" s="144" t="s">
        <v>243</v>
      </c>
      <c r="G136" s="144" t="s">
        <v>253</v>
      </c>
      <c r="H136" s="238"/>
      <c r="I136" s="169"/>
      <c r="J136" s="169"/>
      <c r="K136" s="169">
        <v>400</v>
      </c>
      <c r="L136" s="169"/>
      <c r="M136" s="169"/>
      <c r="N136" s="169"/>
      <c r="O136" s="169"/>
      <c r="P136" s="169"/>
      <c r="Q136" s="283">
        <v>12</v>
      </c>
    </row>
    <row r="137" spans="1:17" s="12" customFormat="1" ht="15.75">
      <c r="A137" s="135">
        <v>297</v>
      </c>
      <c r="B137" s="144" t="s">
        <v>251</v>
      </c>
      <c r="C137" s="223">
        <v>2003</v>
      </c>
      <c r="D137" s="162">
        <v>2</v>
      </c>
      <c r="E137" s="151" t="s">
        <v>215</v>
      </c>
      <c r="F137" s="144" t="s">
        <v>243</v>
      </c>
      <c r="G137" s="144" t="s">
        <v>254</v>
      </c>
      <c r="H137" s="238"/>
      <c r="I137" s="169"/>
      <c r="J137" s="169"/>
      <c r="K137" s="169"/>
      <c r="L137" s="169"/>
      <c r="M137" s="169">
        <v>1500</v>
      </c>
      <c r="N137" s="169"/>
      <c r="O137" s="169"/>
      <c r="P137" s="169"/>
      <c r="Q137" s="283">
        <v>13</v>
      </c>
    </row>
    <row r="138" spans="1:17" s="12" customFormat="1" ht="15.75">
      <c r="A138" s="135">
        <v>298</v>
      </c>
      <c r="B138" s="144" t="s">
        <v>252</v>
      </c>
      <c r="C138" s="223">
        <v>2004</v>
      </c>
      <c r="D138" s="162">
        <v>3</v>
      </c>
      <c r="E138" s="151" t="s">
        <v>215</v>
      </c>
      <c r="F138" s="144" t="s">
        <v>243</v>
      </c>
      <c r="G138" s="144" t="s">
        <v>255</v>
      </c>
      <c r="H138" s="238"/>
      <c r="I138" s="169">
        <v>60</v>
      </c>
      <c r="J138" s="169"/>
      <c r="K138" s="169"/>
      <c r="L138" s="169"/>
      <c r="M138" s="169"/>
      <c r="N138" s="169"/>
      <c r="O138" s="169"/>
      <c r="P138" s="169"/>
      <c r="Q138" s="283">
        <v>14</v>
      </c>
    </row>
    <row r="139" spans="1:17" s="12" customFormat="1" ht="15.75">
      <c r="A139" s="135">
        <v>300</v>
      </c>
      <c r="B139" s="218" t="s">
        <v>292</v>
      </c>
      <c r="C139" s="227">
        <v>2002</v>
      </c>
      <c r="D139" s="155"/>
      <c r="E139" s="160" t="s">
        <v>215</v>
      </c>
      <c r="F139" s="151" t="s">
        <v>299</v>
      </c>
      <c r="G139" s="218" t="s">
        <v>300</v>
      </c>
      <c r="H139" s="237"/>
      <c r="I139" s="162"/>
      <c r="J139" s="162"/>
      <c r="K139" s="162">
        <v>400</v>
      </c>
      <c r="L139" s="162">
        <v>800</v>
      </c>
      <c r="M139" s="162"/>
      <c r="N139" s="162"/>
      <c r="O139" s="162"/>
      <c r="P139" s="162"/>
      <c r="Q139" s="283">
        <v>15</v>
      </c>
    </row>
    <row r="140" spans="1:17" s="12" customFormat="1" ht="15.75">
      <c r="A140" s="135">
        <v>301</v>
      </c>
      <c r="B140" s="218" t="s">
        <v>293</v>
      </c>
      <c r="C140" s="227">
        <v>2004</v>
      </c>
      <c r="D140" s="155"/>
      <c r="E140" s="160" t="s">
        <v>215</v>
      </c>
      <c r="F140" s="151" t="s">
        <v>299</v>
      </c>
      <c r="G140" s="218" t="s">
        <v>301</v>
      </c>
      <c r="H140" s="237"/>
      <c r="I140" s="162"/>
      <c r="J140" s="162"/>
      <c r="K140" s="162"/>
      <c r="L140" s="162">
        <v>800</v>
      </c>
      <c r="M140" s="162">
        <v>1500</v>
      </c>
      <c r="N140" s="162"/>
      <c r="O140" s="162"/>
      <c r="P140" s="162"/>
      <c r="Q140" s="283">
        <v>16</v>
      </c>
    </row>
    <row r="141" spans="1:17" s="12" customFormat="1" ht="15.75">
      <c r="A141" s="135">
        <v>302</v>
      </c>
      <c r="B141" s="159" t="s">
        <v>294</v>
      </c>
      <c r="C141" s="227">
        <v>2005</v>
      </c>
      <c r="D141" s="155"/>
      <c r="E141" s="160" t="s">
        <v>215</v>
      </c>
      <c r="F141" s="151" t="s">
        <v>299</v>
      </c>
      <c r="G141" s="218" t="s">
        <v>300</v>
      </c>
      <c r="H141" s="237"/>
      <c r="I141" s="162"/>
      <c r="J141" s="162"/>
      <c r="K141" s="162"/>
      <c r="L141" s="162">
        <v>800</v>
      </c>
      <c r="M141" s="162">
        <v>1500</v>
      </c>
      <c r="N141" s="162"/>
      <c r="O141" s="162"/>
      <c r="P141" s="162"/>
      <c r="Q141" s="283">
        <v>17</v>
      </c>
    </row>
    <row r="142" spans="1:17" s="12" customFormat="1" ht="15.75">
      <c r="A142" s="135">
        <v>303</v>
      </c>
      <c r="B142" s="159" t="s">
        <v>295</v>
      </c>
      <c r="C142" s="226">
        <v>2004</v>
      </c>
      <c r="D142" s="155"/>
      <c r="E142" s="160" t="s">
        <v>215</v>
      </c>
      <c r="F142" s="151" t="s">
        <v>299</v>
      </c>
      <c r="G142" s="218" t="s">
        <v>300</v>
      </c>
      <c r="H142" s="237"/>
      <c r="I142" s="162"/>
      <c r="J142" s="162"/>
      <c r="K142" s="162">
        <v>400</v>
      </c>
      <c r="L142" s="162">
        <v>800</v>
      </c>
      <c r="M142" s="162"/>
      <c r="N142" s="162"/>
      <c r="O142" s="162"/>
      <c r="P142" s="162"/>
      <c r="Q142" s="283">
        <v>18</v>
      </c>
    </row>
    <row r="143" spans="1:17" s="12" customFormat="1" ht="15.75">
      <c r="A143" s="135">
        <v>304</v>
      </c>
      <c r="B143" s="159" t="s">
        <v>296</v>
      </c>
      <c r="C143" s="226">
        <v>2003</v>
      </c>
      <c r="D143" s="155"/>
      <c r="E143" s="160" t="s">
        <v>215</v>
      </c>
      <c r="F143" s="151" t="s">
        <v>299</v>
      </c>
      <c r="G143" s="159" t="s">
        <v>300</v>
      </c>
      <c r="H143" s="237"/>
      <c r="I143" s="162"/>
      <c r="J143" s="162"/>
      <c r="K143" s="162"/>
      <c r="L143" s="162">
        <v>800</v>
      </c>
      <c r="M143" s="162"/>
      <c r="N143" s="162"/>
      <c r="O143" s="162"/>
      <c r="P143" s="162"/>
      <c r="Q143" s="283">
        <v>19</v>
      </c>
    </row>
    <row r="144" spans="1:17" s="12" customFormat="1" ht="15.75">
      <c r="A144" s="135">
        <v>305</v>
      </c>
      <c r="B144" s="159" t="s">
        <v>297</v>
      </c>
      <c r="C144" s="226">
        <v>2003</v>
      </c>
      <c r="D144" s="153"/>
      <c r="E144" s="160" t="s">
        <v>215</v>
      </c>
      <c r="F144" s="151" t="s">
        <v>299</v>
      </c>
      <c r="G144" s="159" t="s">
        <v>300</v>
      </c>
      <c r="H144" s="237"/>
      <c r="I144" s="162"/>
      <c r="J144" s="162"/>
      <c r="K144" s="162"/>
      <c r="L144" s="162">
        <v>800</v>
      </c>
      <c r="M144" s="162"/>
      <c r="N144" s="162"/>
      <c r="O144" s="162"/>
      <c r="P144" s="162"/>
      <c r="Q144" s="283">
        <v>20</v>
      </c>
    </row>
    <row r="145" spans="1:17" s="12" customFormat="1" ht="15.75">
      <c r="A145" s="135">
        <v>308</v>
      </c>
      <c r="B145" s="159" t="s">
        <v>298</v>
      </c>
      <c r="C145" s="226">
        <v>2003</v>
      </c>
      <c r="D145" s="152"/>
      <c r="E145" s="160" t="s">
        <v>215</v>
      </c>
      <c r="F145" s="151" t="s">
        <v>299</v>
      </c>
      <c r="G145" s="159" t="s">
        <v>302</v>
      </c>
      <c r="H145" s="237"/>
      <c r="I145" s="162"/>
      <c r="J145" s="162"/>
      <c r="K145" s="162">
        <v>400</v>
      </c>
      <c r="L145" s="162"/>
      <c r="M145" s="162"/>
      <c r="N145" s="162"/>
      <c r="O145" s="162"/>
      <c r="P145" s="162"/>
      <c r="Q145" s="283">
        <v>21</v>
      </c>
    </row>
    <row r="146" spans="1:17" s="12" customFormat="1" ht="15.75">
      <c r="A146" s="135">
        <v>268</v>
      </c>
      <c r="B146" s="143" t="s">
        <v>303</v>
      </c>
      <c r="C146" s="222">
        <v>2002</v>
      </c>
      <c r="D146" s="168">
        <v>2</v>
      </c>
      <c r="E146" s="149" t="s">
        <v>215</v>
      </c>
      <c r="F146" s="143" t="s">
        <v>477</v>
      </c>
      <c r="G146" s="143" t="s">
        <v>307</v>
      </c>
      <c r="H146" s="240"/>
      <c r="I146" s="162"/>
      <c r="J146" s="162"/>
      <c r="K146" s="162"/>
      <c r="L146" s="162">
        <v>800</v>
      </c>
      <c r="M146" s="162">
        <v>1500</v>
      </c>
      <c r="N146" s="162"/>
      <c r="O146" s="162"/>
      <c r="P146" s="162"/>
      <c r="Q146" s="283">
        <v>22</v>
      </c>
    </row>
    <row r="147" spans="1:17" s="12" customFormat="1" ht="15.75">
      <c r="A147" s="135">
        <v>269</v>
      </c>
      <c r="B147" s="143" t="s">
        <v>304</v>
      </c>
      <c r="C147" s="222">
        <v>2004</v>
      </c>
      <c r="D147" s="168">
        <v>3</v>
      </c>
      <c r="E147" s="149" t="s">
        <v>215</v>
      </c>
      <c r="F147" s="143" t="s">
        <v>306</v>
      </c>
      <c r="G147" s="143" t="s">
        <v>308</v>
      </c>
      <c r="H147" s="240"/>
      <c r="I147" s="162"/>
      <c r="J147" s="162"/>
      <c r="K147" s="162"/>
      <c r="L147" s="162">
        <v>800</v>
      </c>
      <c r="M147" s="162">
        <v>1500</v>
      </c>
      <c r="N147" s="162"/>
      <c r="O147" s="162"/>
      <c r="P147" s="162"/>
      <c r="Q147" s="283">
        <v>23</v>
      </c>
    </row>
    <row r="148" spans="1:17" s="83" customFormat="1" ht="15.75">
      <c r="A148" s="135">
        <v>272</v>
      </c>
      <c r="B148" s="182" t="s">
        <v>305</v>
      </c>
      <c r="C148" s="223">
        <v>2003</v>
      </c>
      <c r="D148" s="209" t="s">
        <v>69</v>
      </c>
      <c r="E148" s="149" t="s">
        <v>215</v>
      </c>
      <c r="F148" s="143" t="s">
        <v>306</v>
      </c>
      <c r="G148" s="143" t="s">
        <v>308</v>
      </c>
      <c r="H148" s="240"/>
      <c r="I148" s="162">
        <v>60</v>
      </c>
      <c r="J148" s="162">
        <v>200</v>
      </c>
      <c r="K148" s="162"/>
      <c r="L148" s="162"/>
      <c r="M148" s="162"/>
      <c r="N148" s="162"/>
      <c r="O148" s="162"/>
      <c r="P148" s="162"/>
      <c r="Q148" s="283">
        <v>24</v>
      </c>
    </row>
    <row r="149" spans="1:17" s="105" customFormat="1" ht="15.75">
      <c r="A149" s="135">
        <v>255</v>
      </c>
      <c r="B149" s="144" t="s">
        <v>309</v>
      </c>
      <c r="C149" s="225">
        <v>2004</v>
      </c>
      <c r="D149" s="155" t="s">
        <v>69</v>
      </c>
      <c r="E149" s="149" t="s">
        <v>215</v>
      </c>
      <c r="F149" s="150" t="s">
        <v>264</v>
      </c>
      <c r="G149" s="144" t="s">
        <v>313</v>
      </c>
      <c r="H149" s="238"/>
      <c r="I149" s="162">
        <v>60</v>
      </c>
      <c r="J149" s="162">
        <v>200</v>
      </c>
      <c r="K149" s="162"/>
      <c r="L149" s="162"/>
      <c r="M149" s="162"/>
      <c r="N149" s="162"/>
      <c r="O149" s="162"/>
      <c r="P149" s="162"/>
      <c r="Q149" s="283">
        <v>25</v>
      </c>
    </row>
    <row r="150" spans="1:17" s="12" customFormat="1" ht="15.75">
      <c r="A150" s="135">
        <v>258</v>
      </c>
      <c r="B150" s="144" t="s">
        <v>310</v>
      </c>
      <c r="C150" s="233">
        <v>2004</v>
      </c>
      <c r="D150" s="268" t="s">
        <v>119</v>
      </c>
      <c r="E150" s="149" t="s">
        <v>215</v>
      </c>
      <c r="F150" s="150" t="s">
        <v>312</v>
      </c>
      <c r="G150" s="144" t="s">
        <v>314</v>
      </c>
      <c r="H150" s="238"/>
      <c r="I150" s="162"/>
      <c r="J150" s="162"/>
      <c r="K150" s="162"/>
      <c r="L150" s="162">
        <v>800</v>
      </c>
      <c r="M150" s="162">
        <v>1500</v>
      </c>
      <c r="N150" s="162"/>
      <c r="O150" s="162"/>
      <c r="P150" s="162"/>
      <c r="Q150" s="283">
        <v>26</v>
      </c>
    </row>
    <row r="151" spans="1:17" s="12" customFormat="1" ht="15.75">
      <c r="A151" s="135">
        <v>259</v>
      </c>
      <c r="B151" s="144" t="s">
        <v>311</v>
      </c>
      <c r="C151" s="233">
        <v>2004</v>
      </c>
      <c r="D151" s="268" t="s">
        <v>119</v>
      </c>
      <c r="E151" s="149" t="s">
        <v>215</v>
      </c>
      <c r="F151" s="150" t="s">
        <v>312</v>
      </c>
      <c r="G151" s="144" t="s">
        <v>314</v>
      </c>
      <c r="H151" s="238"/>
      <c r="I151" s="162"/>
      <c r="J151" s="162"/>
      <c r="K151" s="162"/>
      <c r="L151" s="162">
        <v>800</v>
      </c>
      <c r="M151" s="162">
        <v>1500</v>
      </c>
      <c r="N151" s="162"/>
      <c r="O151" s="162"/>
      <c r="P151" s="162"/>
      <c r="Q151" s="283">
        <v>27</v>
      </c>
    </row>
    <row r="152" spans="1:17" s="12" customFormat="1" ht="15.75">
      <c r="A152" s="135">
        <v>249</v>
      </c>
      <c r="B152" s="404" t="s">
        <v>315</v>
      </c>
      <c r="C152" s="405">
        <v>2004</v>
      </c>
      <c r="D152" s="155"/>
      <c r="E152" s="149" t="s">
        <v>215</v>
      </c>
      <c r="F152" s="151" t="s">
        <v>320</v>
      </c>
      <c r="G152" s="151" t="s">
        <v>321</v>
      </c>
      <c r="H152" s="241"/>
      <c r="I152" s="162"/>
      <c r="J152" s="162"/>
      <c r="K152" s="162"/>
      <c r="L152" s="162">
        <v>800</v>
      </c>
      <c r="M152" s="162">
        <v>1500</v>
      </c>
      <c r="N152" s="162"/>
      <c r="O152" s="162"/>
      <c r="P152" s="162"/>
      <c r="Q152" s="283">
        <v>28</v>
      </c>
    </row>
    <row r="153" spans="1:17" s="12" customFormat="1" ht="15.75">
      <c r="A153" s="135">
        <v>250</v>
      </c>
      <c r="B153" s="406" t="s">
        <v>316</v>
      </c>
      <c r="C153" s="407">
        <v>2005</v>
      </c>
      <c r="D153" s="155"/>
      <c r="E153" s="149" t="s">
        <v>215</v>
      </c>
      <c r="F153" s="151" t="s">
        <v>320</v>
      </c>
      <c r="G153" s="151" t="s">
        <v>321</v>
      </c>
      <c r="H153" s="241"/>
      <c r="I153" s="162"/>
      <c r="J153" s="162">
        <v>200</v>
      </c>
      <c r="K153" s="162">
        <v>400</v>
      </c>
      <c r="L153" s="162"/>
      <c r="M153" s="162"/>
      <c r="N153" s="162"/>
      <c r="O153" s="162"/>
      <c r="P153" s="162"/>
      <c r="Q153" s="283">
        <v>29</v>
      </c>
    </row>
    <row r="154" spans="1:17" s="12" customFormat="1" ht="15.75">
      <c r="A154" s="135">
        <v>251</v>
      </c>
      <c r="B154" s="408" t="s">
        <v>317</v>
      </c>
      <c r="C154" s="409">
        <v>2003</v>
      </c>
      <c r="D154" s="155"/>
      <c r="E154" s="149" t="s">
        <v>215</v>
      </c>
      <c r="F154" s="151" t="s">
        <v>320</v>
      </c>
      <c r="G154" s="151" t="s">
        <v>321</v>
      </c>
      <c r="H154" s="241"/>
      <c r="I154" s="162"/>
      <c r="J154" s="162"/>
      <c r="K154" s="162"/>
      <c r="L154" s="162">
        <v>800</v>
      </c>
      <c r="M154" s="162">
        <v>1500</v>
      </c>
      <c r="N154" s="162"/>
      <c r="O154" s="162"/>
      <c r="P154" s="162"/>
      <c r="Q154" s="283">
        <v>30</v>
      </c>
    </row>
    <row r="155" spans="1:17" s="12" customFormat="1" ht="15.75">
      <c r="A155" s="135">
        <v>252</v>
      </c>
      <c r="B155" s="408" t="s">
        <v>318</v>
      </c>
      <c r="C155" s="409">
        <v>2003</v>
      </c>
      <c r="D155" s="155"/>
      <c r="E155" s="149" t="s">
        <v>215</v>
      </c>
      <c r="F155" s="151" t="s">
        <v>320</v>
      </c>
      <c r="G155" s="151" t="s">
        <v>321</v>
      </c>
      <c r="H155" s="241"/>
      <c r="I155" s="162"/>
      <c r="J155" s="162"/>
      <c r="K155" s="162"/>
      <c r="L155" s="162">
        <v>800</v>
      </c>
      <c r="M155" s="162">
        <v>1500</v>
      </c>
      <c r="N155" s="162"/>
      <c r="O155" s="162"/>
      <c r="P155" s="162"/>
      <c r="Q155" s="283">
        <v>31</v>
      </c>
    </row>
    <row r="156" spans="1:17" s="12" customFormat="1" ht="15.75">
      <c r="A156" s="135">
        <v>253</v>
      </c>
      <c r="B156" s="408" t="s">
        <v>319</v>
      </c>
      <c r="C156" s="409">
        <v>2005</v>
      </c>
      <c r="D156" s="155"/>
      <c r="E156" s="149" t="s">
        <v>215</v>
      </c>
      <c r="F156" s="151" t="s">
        <v>320</v>
      </c>
      <c r="G156" s="151" t="s">
        <v>321</v>
      </c>
      <c r="H156" s="241"/>
      <c r="I156" s="162"/>
      <c r="J156" s="162"/>
      <c r="K156" s="162"/>
      <c r="L156" s="162">
        <v>800</v>
      </c>
      <c r="M156" s="162">
        <v>1500</v>
      </c>
      <c r="N156" s="162"/>
      <c r="O156" s="162"/>
      <c r="P156" s="162"/>
      <c r="Q156" s="283">
        <v>32</v>
      </c>
    </row>
    <row r="157" spans="1:17" s="12" customFormat="1" ht="15.75">
      <c r="A157" s="135">
        <v>236</v>
      </c>
      <c r="B157" s="143" t="s">
        <v>322</v>
      </c>
      <c r="C157" s="221">
        <v>2003</v>
      </c>
      <c r="D157" s="155"/>
      <c r="E157" s="149" t="s">
        <v>215</v>
      </c>
      <c r="F157" s="151" t="s">
        <v>329</v>
      </c>
      <c r="G157" s="151" t="s">
        <v>330</v>
      </c>
      <c r="H157" s="241"/>
      <c r="I157" s="162">
        <v>60</v>
      </c>
      <c r="J157" s="162"/>
      <c r="K157" s="162">
        <v>400</v>
      </c>
      <c r="L157" s="162"/>
      <c r="M157" s="162"/>
      <c r="N157" s="162"/>
      <c r="O157" s="162"/>
      <c r="P157" s="162"/>
      <c r="Q157" s="283">
        <v>33</v>
      </c>
    </row>
    <row r="158" spans="1:17" s="12" customFormat="1" ht="15.75">
      <c r="A158" s="135">
        <v>237</v>
      </c>
      <c r="B158" s="143" t="s">
        <v>323</v>
      </c>
      <c r="C158" s="410">
        <v>2001</v>
      </c>
      <c r="D158" s="268"/>
      <c r="E158" s="149" t="s">
        <v>215</v>
      </c>
      <c r="F158" s="151" t="s">
        <v>329</v>
      </c>
      <c r="G158" s="151" t="s">
        <v>330</v>
      </c>
      <c r="H158" s="241"/>
      <c r="I158" s="162">
        <v>60</v>
      </c>
      <c r="J158" s="162"/>
      <c r="K158" s="162"/>
      <c r="L158" s="162"/>
      <c r="M158" s="162"/>
      <c r="N158" s="162"/>
      <c r="O158" s="162"/>
      <c r="P158" s="162"/>
      <c r="Q158" s="283">
        <v>34</v>
      </c>
    </row>
    <row r="159" spans="1:17" s="12" customFormat="1" ht="15.75">
      <c r="A159" s="135">
        <v>238</v>
      </c>
      <c r="B159" s="143" t="s">
        <v>324</v>
      </c>
      <c r="C159" s="221">
        <v>2001</v>
      </c>
      <c r="D159" s="155"/>
      <c r="E159" s="149" t="s">
        <v>215</v>
      </c>
      <c r="F159" s="151" t="s">
        <v>329</v>
      </c>
      <c r="G159" s="151" t="s">
        <v>330</v>
      </c>
      <c r="H159" s="241"/>
      <c r="I159" s="162">
        <v>60</v>
      </c>
      <c r="J159" s="162"/>
      <c r="K159" s="162">
        <v>400</v>
      </c>
      <c r="L159" s="162"/>
      <c r="M159" s="162"/>
      <c r="N159" s="162"/>
      <c r="O159" s="162"/>
      <c r="P159" s="162"/>
      <c r="Q159" s="283">
        <v>35</v>
      </c>
    </row>
    <row r="160" spans="1:17" s="12" customFormat="1" ht="15.75">
      <c r="A160" s="135">
        <v>239</v>
      </c>
      <c r="B160" s="143" t="s">
        <v>325</v>
      </c>
      <c r="C160" s="222">
        <v>2001</v>
      </c>
      <c r="D160" s="155"/>
      <c r="E160" s="149" t="s">
        <v>215</v>
      </c>
      <c r="F160" s="151" t="s">
        <v>329</v>
      </c>
      <c r="G160" s="151" t="s">
        <v>330</v>
      </c>
      <c r="H160" s="241"/>
      <c r="I160" s="162">
        <v>60</v>
      </c>
      <c r="J160" s="162"/>
      <c r="K160" s="162">
        <v>400</v>
      </c>
      <c r="L160" s="162"/>
      <c r="M160" s="162"/>
      <c r="N160" s="162"/>
      <c r="O160" s="162"/>
      <c r="P160" s="162"/>
      <c r="Q160" s="283">
        <v>36</v>
      </c>
    </row>
    <row r="161" spans="1:17" s="12" customFormat="1" ht="15.75">
      <c r="A161" s="135">
        <v>240</v>
      </c>
      <c r="B161" s="143" t="s">
        <v>326</v>
      </c>
      <c r="C161" s="222">
        <v>2001</v>
      </c>
      <c r="D161" s="155"/>
      <c r="E161" s="149" t="s">
        <v>215</v>
      </c>
      <c r="F161" s="151" t="s">
        <v>329</v>
      </c>
      <c r="G161" s="151" t="s">
        <v>330</v>
      </c>
      <c r="H161" s="241"/>
      <c r="I161" s="162">
        <v>60</v>
      </c>
      <c r="J161" s="162"/>
      <c r="K161" s="162">
        <v>400</v>
      </c>
      <c r="L161" s="162"/>
      <c r="M161" s="162"/>
      <c r="N161" s="162"/>
      <c r="O161" s="162"/>
      <c r="P161" s="162"/>
      <c r="Q161" s="283">
        <v>37</v>
      </c>
    </row>
    <row r="162" spans="1:17" s="12" customFormat="1" ht="15.75">
      <c r="A162" s="135">
        <v>241</v>
      </c>
      <c r="B162" s="143" t="s">
        <v>327</v>
      </c>
      <c r="C162" s="411">
        <v>2002</v>
      </c>
      <c r="D162" s="266"/>
      <c r="E162" s="149" t="s">
        <v>215</v>
      </c>
      <c r="F162" s="272" t="s">
        <v>329</v>
      </c>
      <c r="G162" s="272" t="s">
        <v>330</v>
      </c>
      <c r="H162" s="281"/>
      <c r="I162" s="162">
        <v>60</v>
      </c>
      <c r="J162" s="162"/>
      <c r="K162" s="162">
        <v>400</v>
      </c>
      <c r="L162" s="162"/>
      <c r="M162" s="162"/>
      <c r="N162" s="162"/>
      <c r="O162" s="162"/>
      <c r="P162" s="162"/>
      <c r="Q162" s="283">
        <v>38</v>
      </c>
    </row>
    <row r="163" spans="1:17" s="12" customFormat="1" ht="15.75">
      <c r="A163" s="135">
        <v>242</v>
      </c>
      <c r="B163" s="143" t="s">
        <v>328</v>
      </c>
      <c r="C163" s="411">
        <v>2002</v>
      </c>
      <c r="D163" s="266"/>
      <c r="E163" s="149" t="s">
        <v>215</v>
      </c>
      <c r="F163" s="272" t="s">
        <v>329</v>
      </c>
      <c r="G163" s="272" t="s">
        <v>330</v>
      </c>
      <c r="H163" s="281"/>
      <c r="I163" s="162">
        <v>60</v>
      </c>
      <c r="J163" s="162"/>
      <c r="K163" s="162">
        <v>400</v>
      </c>
      <c r="L163" s="162"/>
      <c r="M163" s="162"/>
      <c r="N163" s="162"/>
      <c r="O163" s="162"/>
      <c r="P163" s="162"/>
      <c r="Q163" s="283">
        <v>39</v>
      </c>
    </row>
    <row r="164" spans="1:17" s="12" customFormat="1" ht="15.75">
      <c r="A164" s="135">
        <v>5</v>
      </c>
      <c r="B164" s="151" t="s">
        <v>331</v>
      </c>
      <c r="C164" s="256">
        <v>1997</v>
      </c>
      <c r="D164" s="266" t="s">
        <v>14</v>
      </c>
      <c r="E164" s="161" t="s">
        <v>215</v>
      </c>
      <c r="F164" s="273" t="s">
        <v>264</v>
      </c>
      <c r="G164" s="273" t="s">
        <v>332</v>
      </c>
      <c r="H164" s="281"/>
      <c r="I164" s="162"/>
      <c r="J164" s="162">
        <v>200</v>
      </c>
      <c r="K164" s="162">
        <v>400</v>
      </c>
      <c r="L164" s="162"/>
      <c r="M164" s="162"/>
      <c r="N164" s="162"/>
      <c r="O164" s="162"/>
      <c r="P164" s="162"/>
      <c r="Q164" s="283">
        <v>40</v>
      </c>
    </row>
    <row r="165" spans="1:17" s="12" customFormat="1" ht="15.75">
      <c r="A165" s="135">
        <v>7</v>
      </c>
      <c r="B165" s="151" t="s">
        <v>333</v>
      </c>
      <c r="C165" s="256">
        <v>1991</v>
      </c>
      <c r="D165" s="266" t="s">
        <v>15</v>
      </c>
      <c r="E165" s="161" t="s">
        <v>215</v>
      </c>
      <c r="F165" s="273" t="s">
        <v>264</v>
      </c>
      <c r="G165" s="273" t="s">
        <v>332</v>
      </c>
      <c r="H165" s="281"/>
      <c r="I165" s="162">
        <v>60</v>
      </c>
      <c r="J165" s="162">
        <v>200</v>
      </c>
      <c r="K165" s="162"/>
      <c r="L165" s="162"/>
      <c r="M165" s="162"/>
      <c r="N165" s="162"/>
      <c r="O165" s="162"/>
      <c r="P165" s="162"/>
      <c r="Q165" s="283">
        <v>41</v>
      </c>
    </row>
    <row r="166" spans="1:17" s="12" customFormat="1" ht="15.75">
      <c r="A166" s="135">
        <v>10</v>
      </c>
      <c r="B166" s="151" t="s">
        <v>334</v>
      </c>
      <c r="C166" s="256">
        <v>2001</v>
      </c>
      <c r="D166" s="266" t="s">
        <v>71</v>
      </c>
      <c r="E166" s="161" t="s">
        <v>215</v>
      </c>
      <c r="F166" s="273" t="s">
        <v>264</v>
      </c>
      <c r="G166" s="273" t="s">
        <v>335</v>
      </c>
      <c r="H166" s="281"/>
      <c r="I166" s="162"/>
      <c r="J166" s="162"/>
      <c r="K166" s="162">
        <v>400</v>
      </c>
      <c r="L166" s="162"/>
      <c r="M166" s="162"/>
      <c r="N166" s="162"/>
      <c r="O166" s="162"/>
      <c r="P166" s="162"/>
      <c r="Q166" s="283">
        <v>42</v>
      </c>
    </row>
    <row r="167" spans="1:17" s="12" customFormat="1" ht="15.75">
      <c r="A167" s="177">
        <v>11</v>
      </c>
      <c r="B167" s="144" t="s">
        <v>336</v>
      </c>
      <c r="C167" s="259">
        <v>1999</v>
      </c>
      <c r="D167" s="265">
        <v>2</v>
      </c>
      <c r="E167" s="160" t="s">
        <v>215</v>
      </c>
      <c r="F167" s="271" t="s">
        <v>264</v>
      </c>
      <c r="G167" s="271" t="s">
        <v>594</v>
      </c>
      <c r="H167" s="245"/>
      <c r="I167" s="162"/>
      <c r="J167" s="162"/>
      <c r="K167" s="162">
        <v>400</v>
      </c>
      <c r="L167" s="162"/>
      <c r="M167" s="162"/>
      <c r="N167" s="162"/>
      <c r="O167" s="162"/>
      <c r="P167" s="162"/>
      <c r="Q167" s="283">
        <v>43</v>
      </c>
    </row>
    <row r="168" spans="1:17" s="12" customFormat="1" ht="15.75">
      <c r="A168" s="178">
        <v>215</v>
      </c>
      <c r="B168" s="143" t="s">
        <v>337</v>
      </c>
      <c r="C168" s="257">
        <v>2003</v>
      </c>
      <c r="D168" s="265">
        <v>3</v>
      </c>
      <c r="E168" s="160" t="s">
        <v>215</v>
      </c>
      <c r="F168" s="271" t="s">
        <v>345</v>
      </c>
      <c r="G168" s="277" t="s">
        <v>346</v>
      </c>
      <c r="H168" s="279"/>
      <c r="I168" s="162"/>
      <c r="J168" s="162"/>
      <c r="K168" s="162">
        <v>400</v>
      </c>
      <c r="L168" s="162">
        <v>800</v>
      </c>
      <c r="M168" s="162"/>
      <c r="N168" s="162"/>
      <c r="O168" s="162"/>
      <c r="P168" s="162"/>
      <c r="Q168" s="283">
        <v>44</v>
      </c>
    </row>
    <row r="169" spans="1:17" s="12" customFormat="1" ht="15.75">
      <c r="A169" s="178">
        <v>216</v>
      </c>
      <c r="B169" s="143" t="s">
        <v>338</v>
      </c>
      <c r="C169" s="257">
        <v>2001</v>
      </c>
      <c r="D169" s="265">
        <v>2</v>
      </c>
      <c r="E169" s="160" t="s">
        <v>215</v>
      </c>
      <c r="F169" s="271" t="s">
        <v>345</v>
      </c>
      <c r="G169" s="277" t="s">
        <v>347</v>
      </c>
      <c r="H169" s="279"/>
      <c r="I169" s="162"/>
      <c r="J169" s="162"/>
      <c r="K169" s="162">
        <v>400</v>
      </c>
      <c r="L169" s="162">
        <v>800</v>
      </c>
      <c r="M169" s="162"/>
      <c r="N169" s="162"/>
      <c r="O169" s="162"/>
      <c r="P169" s="162"/>
      <c r="Q169" s="283">
        <v>45</v>
      </c>
    </row>
    <row r="170" spans="1:17" s="12" customFormat="1" ht="15.75">
      <c r="A170" s="177">
        <v>217</v>
      </c>
      <c r="B170" s="143" t="s">
        <v>339</v>
      </c>
      <c r="C170" s="255">
        <v>2003</v>
      </c>
      <c r="D170" s="265">
        <v>3</v>
      </c>
      <c r="E170" s="160" t="s">
        <v>215</v>
      </c>
      <c r="F170" s="271" t="s">
        <v>345</v>
      </c>
      <c r="G170" s="277" t="s">
        <v>348</v>
      </c>
      <c r="H170" s="279"/>
      <c r="I170" s="162"/>
      <c r="J170" s="162"/>
      <c r="K170" s="162">
        <v>400</v>
      </c>
      <c r="L170" s="162">
        <v>800</v>
      </c>
      <c r="M170" s="162"/>
      <c r="N170" s="162"/>
      <c r="O170" s="162"/>
      <c r="P170" s="162"/>
      <c r="Q170" s="283">
        <v>46</v>
      </c>
    </row>
    <row r="171" spans="1:17" s="12" customFormat="1" ht="15.75">
      <c r="A171" s="177">
        <v>218</v>
      </c>
      <c r="B171" s="182" t="s">
        <v>340</v>
      </c>
      <c r="C171" s="253">
        <v>2003</v>
      </c>
      <c r="D171" s="263">
        <v>3</v>
      </c>
      <c r="E171" s="160" t="s">
        <v>215</v>
      </c>
      <c r="F171" s="271" t="s">
        <v>345</v>
      </c>
      <c r="G171" s="275" t="s">
        <v>348</v>
      </c>
      <c r="H171" s="279"/>
      <c r="I171" s="162"/>
      <c r="J171" s="162"/>
      <c r="K171" s="162">
        <v>400</v>
      </c>
      <c r="L171" s="162">
        <v>800</v>
      </c>
      <c r="M171" s="162"/>
      <c r="N171" s="162"/>
      <c r="O171" s="162"/>
      <c r="P171" s="162"/>
      <c r="Q171" s="283">
        <v>47</v>
      </c>
    </row>
    <row r="172" spans="1:17" s="12" customFormat="1" ht="15.75">
      <c r="A172" s="177">
        <v>219</v>
      </c>
      <c r="B172" s="143" t="s">
        <v>341</v>
      </c>
      <c r="C172" s="253">
        <v>2001</v>
      </c>
      <c r="D172" s="267" t="s">
        <v>70</v>
      </c>
      <c r="E172" s="160" t="s">
        <v>215</v>
      </c>
      <c r="F172" s="271" t="s">
        <v>345</v>
      </c>
      <c r="G172" s="277" t="s">
        <v>346</v>
      </c>
      <c r="H172" s="279"/>
      <c r="I172" s="162"/>
      <c r="J172" s="162">
        <v>200</v>
      </c>
      <c r="K172" s="162">
        <v>400</v>
      </c>
      <c r="L172" s="162"/>
      <c r="M172" s="162"/>
      <c r="N172" s="162"/>
      <c r="O172" s="162"/>
      <c r="P172" s="162"/>
      <c r="Q172" s="283">
        <v>48</v>
      </c>
    </row>
    <row r="173" spans="1:17" s="12" customFormat="1" ht="15.75">
      <c r="A173" s="177">
        <v>220</v>
      </c>
      <c r="B173" s="143" t="s">
        <v>342</v>
      </c>
      <c r="C173" s="253">
        <v>2002</v>
      </c>
      <c r="D173" s="267" t="s">
        <v>70</v>
      </c>
      <c r="E173" s="160" t="s">
        <v>215</v>
      </c>
      <c r="F173" s="271" t="s">
        <v>345</v>
      </c>
      <c r="G173" s="277" t="s">
        <v>346</v>
      </c>
      <c r="H173" s="279"/>
      <c r="I173" s="162">
        <v>60</v>
      </c>
      <c r="J173" s="162">
        <v>200</v>
      </c>
      <c r="K173" s="162"/>
      <c r="L173" s="162"/>
      <c r="M173" s="162"/>
      <c r="N173" s="162"/>
      <c r="O173" s="162"/>
      <c r="P173" s="162"/>
      <c r="Q173" s="283">
        <v>49</v>
      </c>
    </row>
    <row r="174" spans="1:17" s="12" customFormat="1" ht="15.75">
      <c r="A174" s="177">
        <v>221</v>
      </c>
      <c r="B174" s="143" t="s">
        <v>343</v>
      </c>
      <c r="C174" s="253">
        <v>2003</v>
      </c>
      <c r="D174" s="267" t="s">
        <v>70</v>
      </c>
      <c r="E174" s="160" t="s">
        <v>215</v>
      </c>
      <c r="F174" s="271" t="s">
        <v>345</v>
      </c>
      <c r="G174" s="277" t="s">
        <v>346</v>
      </c>
      <c r="H174" s="279"/>
      <c r="I174" s="162">
        <v>60</v>
      </c>
      <c r="J174" s="162">
        <v>200</v>
      </c>
      <c r="K174" s="162"/>
      <c r="L174" s="162"/>
      <c r="M174" s="162"/>
      <c r="N174" s="162"/>
      <c r="O174" s="162"/>
      <c r="P174" s="162"/>
      <c r="Q174" s="283">
        <v>50</v>
      </c>
    </row>
    <row r="175" spans="1:17" s="12" customFormat="1" ht="15.75">
      <c r="A175" s="177">
        <v>222</v>
      </c>
      <c r="B175" s="143" t="s">
        <v>344</v>
      </c>
      <c r="C175" s="253">
        <v>2001</v>
      </c>
      <c r="D175" s="267" t="s">
        <v>69</v>
      </c>
      <c r="E175" s="160" t="s">
        <v>215</v>
      </c>
      <c r="F175" s="271" t="s">
        <v>345</v>
      </c>
      <c r="G175" s="277" t="s">
        <v>346</v>
      </c>
      <c r="H175" s="279"/>
      <c r="I175" s="162">
        <v>60</v>
      </c>
      <c r="J175" s="162">
        <v>200</v>
      </c>
      <c r="K175" s="162"/>
      <c r="L175" s="162"/>
      <c r="M175" s="162"/>
      <c r="N175" s="162"/>
      <c r="O175" s="162"/>
      <c r="P175" s="162"/>
      <c r="Q175" s="283">
        <v>51</v>
      </c>
    </row>
    <row r="176" spans="1:17" s="12" customFormat="1" ht="15.75">
      <c r="A176" s="177">
        <v>36</v>
      </c>
      <c r="B176" s="166" t="s">
        <v>349</v>
      </c>
      <c r="C176" s="253">
        <v>2002</v>
      </c>
      <c r="D176" s="267" t="s">
        <v>69</v>
      </c>
      <c r="E176" s="160" t="s">
        <v>215</v>
      </c>
      <c r="F176" s="274" t="s">
        <v>350</v>
      </c>
      <c r="G176" s="278" t="s">
        <v>351</v>
      </c>
      <c r="H176" s="245"/>
      <c r="I176" s="162"/>
      <c r="J176" s="162"/>
      <c r="K176" s="162"/>
      <c r="L176" s="162">
        <v>800</v>
      </c>
      <c r="M176" s="162">
        <v>1500</v>
      </c>
      <c r="N176" s="162"/>
      <c r="O176" s="162"/>
      <c r="P176" s="162"/>
      <c r="Q176" s="283">
        <v>52</v>
      </c>
    </row>
    <row r="177" spans="1:17" s="12" customFormat="1" ht="15.75">
      <c r="A177" s="177">
        <v>35</v>
      </c>
      <c r="B177" s="145" t="s">
        <v>352</v>
      </c>
      <c r="C177" s="255">
        <v>2002</v>
      </c>
      <c r="D177" s="265">
        <v>3</v>
      </c>
      <c r="E177" s="160" t="s">
        <v>215</v>
      </c>
      <c r="F177" s="271" t="s">
        <v>350</v>
      </c>
      <c r="G177" s="271" t="s">
        <v>351</v>
      </c>
      <c r="H177" s="245"/>
      <c r="I177" s="162"/>
      <c r="J177" s="162"/>
      <c r="K177" s="162"/>
      <c r="L177" s="162">
        <v>800</v>
      </c>
      <c r="M177" s="162">
        <v>1500</v>
      </c>
      <c r="N177" s="162"/>
      <c r="O177" s="162"/>
      <c r="P177" s="162"/>
      <c r="Q177" s="283">
        <v>53</v>
      </c>
    </row>
    <row r="178" spans="1:17" s="12" customFormat="1" ht="15.75">
      <c r="A178" s="177">
        <v>34</v>
      </c>
      <c r="B178" s="145" t="s">
        <v>353</v>
      </c>
      <c r="C178" s="255">
        <v>2001</v>
      </c>
      <c r="D178" s="265">
        <v>2</v>
      </c>
      <c r="E178" s="160" t="s">
        <v>215</v>
      </c>
      <c r="F178" s="271" t="s">
        <v>350</v>
      </c>
      <c r="G178" s="271" t="s">
        <v>351</v>
      </c>
      <c r="H178" s="245"/>
      <c r="I178" s="162"/>
      <c r="J178" s="162"/>
      <c r="K178" s="162"/>
      <c r="L178" s="162">
        <v>800</v>
      </c>
      <c r="M178" s="162">
        <v>1500</v>
      </c>
      <c r="N178" s="162"/>
      <c r="O178" s="162"/>
      <c r="P178" s="162"/>
      <c r="Q178" s="283">
        <v>54</v>
      </c>
    </row>
    <row r="179" spans="1:17" s="12" customFormat="1" ht="15.75">
      <c r="A179" s="177">
        <v>33</v>
      </c>
      <c r="B179" s="145" t="s">
        <v>354</v>
      </c>
      <c r="C179" s="255">
        <v>2001</v>
      </c>
      <c r="D179" s="265">
        <v>2</v>
      </c>
      <c r="E179" s="160" t="s">
        <v>215</v>
      </c>
      <c r="F179" s="271" t="s">
        <v>350</v>
      </c>
      <c r="G179" s="271" t="s">
        <v>351</v>
      </c>
      <c r="H179" s="245"/>
      <c r="I179" s="162"/>
      <c r="J179" s="162"/>
      <c r="K179" s="162">
        <v>400</v>
      </c>
      <c r="L179" s="162">
        <v>800</v>
      </c>
      <c r="M179" s="162"/>
      <c r="N179" s="162"/>
      <c r="O179" s="162"/>
      <c r="P179" s="162"/>
      <c r="Q179" s="283">
        <v>55</v>
      </c>
    </row>
    <row r="180" spans="1:17" s="12" customFormat="1" ht="15.75">
      <c r="A180" s="177">
        <v>32</v>
      </c>
      <c r="B180" s="250" t="s">
        <v>355</v>
      </c>
      <c r="C180" s="261">
        <v>2001</v>
      </c>
      <c r="D180" s="270">
        <v>1</v>
      </c>
      <c r="E180" s="160" t="s">
        <v>215</v>
      </c>
      <c r="F180" s="271" t="s">
        <v>350</v>
      </c>
      <c r="G180" s="271" t="s">
        <v>351</v>
      </c>
      <c r="H180" s="245"/>
      <c r="I180" s="162"/>
      <c r="J180" s="162"/>
      <c r="K180" s="162"/>
      <c r="L180" s="162">
        <v>800</v>
      </c>
      <c r="M180" s="162">
        <v>1500</v>
      </c>
      <c r="N180" s="162"/>
      <c r="O180" s="162"/>
      <c r="P180" s="162"/>
      <c r="Q180" s="283">
        <v>56</v>
      </c>
    </row>
    <row r="181" spans="1:17" s="12" customFormat="1" ht="15.75">
      <c r="A181" s="177">
        <v>31</v>
      </c>
      <c r="B181" s="145" t="s">
        <v>356</v>
      </c>
      <c r="C181" s="225">
        <v>2000</v>
      </c>
      <c r="D181" s="135" t="s">
        <v>14</v>
      </c>
      <c r="E181" s="160" t="s">
        <v>215</v>
      </c>
      <c r="F181" s="144" t="s">
        <v>357</v>
      </c>
      <c r="G181" s="144" t="s">
        <v>351</v>
      </c>
      <c r="H181" s="238"/>
      <c r="I181" s="162"/>
      <c r="J181" s="162"/>
      <c r="K181" s="162"/>
      <c r="L181" s="162">
        <v>800</v>
      </c>
      <c r="M181" s="162">
        <v>1500</v>
      </c>
      <c r="N181" s="162"/>
      <c r="O181" s="162"/>
      <c r="P181" s="162"/>
      <c r="Q181" s="283">
        <v>57</v>
      </c>
    </row>
    <row r="182" spans="1:17" s="12" customFormat="1" ht="15.75">
      <c r="A182" s="177">
        <v>51</v>
      </c>
      <c r="B182" s="145" t="s">
        <v>358</v>
      </c>
      <c r="C182" s="258">
        <v>2003</v>
      </c>
      <c r="D182" s="135"/>
      <c r="E182" s="160" t="s">
        <v>215</v>
      </c>
      <c r="F182" s="144" t="s">
        <v>359</v>
      </c>
      <c r="G182" s="144" t="s">
        <v>360</v>
      </c>
      <c r="H182" s="238"/>
      <c r="I182" s="162"/>
      <c r="J182" s="162"/>
      <c r="K182" s="162"/>
      <c r="L182" s="162"/>
      <c r="M182" s="162"/>
      <c r="N182" s="162"/>
      <c r="O182" s="162" t="s">
        <v>108</v>
      </c>
      <c r="P182" s="162"/>
      <c r="Q182" s="283">
        <v>58</v>
      </c>
    </row>
    <row r="183" spans="1:17" s="12" customFormat="1" ht="15.75">
      <c r="A183" s="177">
        <v>50</v>
      </c>
      <c r="B183" s="145" t="s">
        <v>361</v>
      </c>
      <c r="C183" s="258">
        <v>2002</v>
      </c>
      <c r="D183" s="135"/>
      <c r="E183" s="160" t="s">
        <v>215</v>
      </c>
      <c r="F183" s="144" t="s">
        <v>362</v>
      </c>
      <c r="G183" s="144" t="s">
        <v>363</v>
      </c>
      <c r="H183" s="238"/>
      <c r="I183" s="162"/>
      <c r="J183" s="162"/>
      <c r="K183" s="162"/>
      <c r="L183" s="162"/>
      <c r="M183" s="162"/>
      <c r="N183" s="162"/>
      <c r="O183" s="162" t="s">
        <v>108</v>
      </c>
      <c r="P183" s="162"/>
      <c r="Q183" s="283">
        <v>59</v>
      </c>
    </row>
    <row r="184" spans="1:17" s="12" customFormat="1" ht="15.75">
      <c r="A184" s="177">
        <v>48</v>
      </c>
      <c r="B184" s="159" t="s">
        <v>364</v>
      </c>
      <c r="C184" s="252">
        <v>1996</v>
      </c>
      <c r="D184" s="135" t="s">
        <v>14</v>
      </c>
      <c r="E184" s="160" t="s">
        <v>215</v>
      </c>
      <c r="F184" s="144" t="s">
        <v>264</v>
      </c>
      <c r="G184" s="159" t="s">
        <v>365</v>
      </c>
      <c r="H184" s="237"/>
      <c r="I184" s="162"/>
      <c r="J184" s="162"/>
      <c r="K184" s="162"/>
      <c r="L184" s="162">
        <v>800</v>
      </c>
      <c r="M184" s="162"/>
      <c r="N184" s="162"/>
      <c r="O184" s="162"/>
      <c r="P184" s="162"/>
      <c r="Q184" s="283">
        <v>60</v>
      </c>
    </row>
    <row r="185" spans="1:17" s="12" customFormat="1" ht="15.75">
      <c r="A185" s="135">
        <v>47</v>
      </c>
      <c r="B185" s="151" t="s">
        <v>366</v>
      </c>
      <c r="C185" s="228">
        <v>2000</v>
      </c>
      <c r="D185" s="155" t="s">
        <v>71</v>
      </c>
      <c r="E185" s="160" t="s">
        <v>215</v>
      </c>
      <c r="F185" s="151" t="s">
        <v>264</v>
      </c>
      <c r="G185" s="151" t="s">
        <v>367</v>
      </c>
      <c r="H185" s="241"/>
      <c r="I185" s="162"/>
      <c r="J185" s="162"/>
      <c r="K185" s="162"/>
      <c r="L185" s="162">
        <v>800</v>
      </c>
      <c r="M185" s="162"/>
      <c r="N185" s="162"/>
      <c r="O185" s="162"/>
      <c r="P185" s="162"/>
      <c r="Q185" s="283">
        <v>61</v>
      </c>
    </row>
    <row r="186" spans="1:17" s="12" customFormat="1" ht="15.75">
      <c r="A186" s="135">
        <v>46</v>
      </c>
      <c r="B186" s="151" t="s">
        <v>368</v>
      </c>
      <c r="C186" s="85">
        <v>2000</v>
      </c>
      <c r="D186" s="155" t="s">
        <v>70</v>
      </c>
      <c r="E186" s="160" t="s">
        <v>215</v>
      </c>
      <c r="F186" s="160" t="s">
        <v>369</v>
      </c>
      <c r="G186" s="151" t="s">
        <v>370</v>
      </c>
      <c r="H186" s="241"/>
      <c r="I186" s="162"/>
      <c r="J186" s="162"/>
      <c r="K186" s="162">
        <v>400</v>
      </c>
      <c r="L186" s="162">
        <v>800</v>
      </c>
      <c r="M186" s="162"/>
      <c r="N186" s="162"/>
      <c r="O186" s="162"/>
      <c r="P186" s="162"/>
      <c r="Q186" s="283">
        <v>62</v>
      </c>
    </row>
    <row r="187" spans="1:17" s="12" customFormat="1" ht="15.75">
      <c r="A187" s="135">
        <v>45</v>
      </c>
      <c r="B187" s="151" t="s">
        <v>371</v>
      </c>
      <c r="C187" s="228">
        <v>1997</v>
      </c>
      <c r="D187" s="155" t="s">
        <v>71</v>
      </c>
      <c r="E187" s="160" t="s">
        <v>215</v>
      </c>
      <c r="F187" s="151" t="s">
        <v>369</v>
      </c>
      <c r="G187" s="151" t="s">
        <v>372</v>
      </c>
      <c r="H187" s="241"/>
      <c r="I187" s="162"/>
      <c r="J187" s="162"/>
      <c r="K187" s="162">
        <v>400</v>
      </c>
      <c r="L187" s="162"/>
      <c r="M187" s="162"/>
      <c r="N187" s="162"/>
      <c r="O187" s="162"/>
      <c r="P187" s="162"/>
      <c r="Q187" s="283">
        <v>63</v>
      </c>
    </row>
    <row r="188" spans="1:17" s="12" customFormat="1" ht="15.75">
      <c r="A188" s="135">
        <v>41</v>
      </c>
      <c r="B188" s="151" t="s">
        <v>373</v>
      </c>
      <c r="C188" s="228">
        <v>2000</v>
      </c>
      <c r="D188" s="155" t="s">
        <v>70</v>
      </c>
      <c r="E188" s="160" t="s">
        <v>215</v>
      </c>
      <c r="F188" s="151" t="s">
        <v>369</v>
      </c>
      <c r="G188" s="151" t="s">
        <v>374</v>
      </c>
      <c r="H188" s="241"/>
      <c r="I188" s="162">
        <v>60</v>
      </c>
      <c r="J188" s="162"/>
      <c r="K188" s="162"/>
      <c r="L188" s="162"/>
      <c r="M188" s="162"/>
      <c r="N188" s="162"/>
      <c r="O188" s="162"/>
      <c r="P188" s="162"/>
      <c r="Q188" s="283">
        <v>64</v>
      </c>
    </row>
    <row r="189" spans="1:17" s="12" customFormat="1" ht="15.75">
      <c r="A189" s="135">
        <v>37</v>
      </c>
      <c r="B189" s="151" t="s">
        <v>375</v>
      </c>
      <c r="C189" s="228">
        <v>2005</v>
      </c>
      <c r="D189" s="155" t="s">
        <v>70</v>
      </c>
      <c r="E189" s="160" t="s">
        <v>215</v>
      </c>
      <c r="F189" s="151" t="s">
        <v>376</v>
      </c>
      <c r="G189" s="151" t="s">
        <v>372</v>
      </c>
      <c r="H189" s="241"/>
      <c r="I189" s="162"/>
      <c r="J189" s="162">
        <v>200</v>
      </c>
      <c r="K189" s="162"/>
      <c r="L189" s="162"/>
      <c r="M189" s="162"/>
      <c r="N189" s="162" t="s">
        <v>107</v>
      </c>
      <c r="O189" s="162"/>
      <c r="P189" s="162"/>
      <c r="Q189" s="283">
        <v>65</v>
      </c>
    </row>
    <row r="190" spans="1:17" s="12" customFormat="1" ht="15.75">
      <c r="A190" s="135">
        <v>38</v>
      </c>
      <c r="B190" s="151" t="s">
        <v>377</v>
      </c>
      <c r="C190" s="228">
        <v>2005</v>
      </c>
      <c r="D190" s="155" t="s">
        <v>69</v>
      </c>
      <c r="E190" s="160" t="s">
        <v>215</v>
      </c>
      <c r="F190" s="151" t="s">
        <v>376</v>
      </c>
      <c r="G190" s="151" t="s">
        <v>372</v>
      </c>
      <c r="H190" s="241"/>
      <c r="I190" s="162"/>
      <c r="J190" s="162">
        <v>200</v>
      </c>
      <c r="K190" s="162"/>
      <c r="L190" s="162"/>
      <c r="M190" s="162"/>
      <c r="N190" s="162" t="s">
        <v>107</v>
      </c>
      <c r="O190" s="162"/>
      <c r="P190" s="162"/>
      <c r="Q190" s="283">
        <v>66</v>
      </c>
    </row>
    <row r="191" spans="1:17" s="12" customFormat="1" ht="15.75">
      <c r="A191" s="177">
        <v>200</v>
      </c>
      <c r="B191" s="144" t="s">
        <v>378</v>
      </c>
      <c r="C191" s="229">
        <v>2000</v>
      </c>
      <c r="D191" s="162"/>
      <c r="E191" s="160" t="s">
        <v>215</v>
      </c>
      <c r="F191" s="151" t="s">
        <v>362</v>
      </c>
      <c r="G191" s="144" t="s">
        <v>379</v>
      </c>
      <c r="H191" s="238" t="s">
        <v>380</v>
      </c>
      <c r="I191" s="162">
        <v>60</v>
      </c>
      <c r="J191" s="162">
        <v>200</v>
      </c>
      <c r="K191" s="162"/>
      <c r="L191" s="162"/>
      <c r="M191" s="162"/>
      <c r="N191" s="162"/>
      <c r="O191" s="162"/>
      <c r="P191" s="162"/>
      <c r="Q191" s="283">
        <v>67</v>
      </c>
    </row>
    <row r="192" spans="1:17" s="12" customFormat="1" ht="15.75">
      <c r="A192" s="177">
        <v>181</v>
      </c>
      <c r="B192" s="144" t="s">
        <v>381</v>
      </c>
      <c r="C192" s="229">
        <v>2002</v>
      </c>
      <c r="D192" s="162">
        <v>1</v>
      </c>
      <c r="E192" s="160" t="s">
        <v>215</v>
      </c>
      <c r="F192" s="151" t="s">
        <v>362</v>
      </c>
      <c r="G192" s="144" t="s">
        <v>382</v>
      </c>
      <c r="H192" s="238"/>
      <c r="I192" s="162">
        <v>60</v>
      </c>
      <c r="J192" s="162">
        <v>200</v>
      </c>
      <c r="K192" s="162"/>
      <c r="L192" s="162"/>
      <c r="M192" s="162"/>
      <c r="N192" s="162"/>
      <c r="O192" s="162"/>
      <c r="P192" s="162"/>
      <c r="Q192" s="283">
        <v>68</v>
      </c>
    </row>
    <row r="193" spans="1:17" s="12" customFormat="1" ht="15.75">
      <c r="A193" s="177">
        <v>186</v>
      </c>
      <c r="B193" s="144" t="s">
        <v>383</v>
      </c>
      <c r="C193" s="229">
        <v>2000</v>
      </c>
      <c r="D193" s="162">
        <v>1</v>
      </c>
      <c r="E193" s="160" t="s">
        <v>215</v>
      </c>
      <c r="F193" s="151" t="s">
        <v>362</v>
      </c>
      <c r="G193" s="144" t="s">
        <v>379</v>
      </c>
      <c r="H193" s="238"/>
      <c r="I193" s="162">
        <v>60</v>
      </c>
      <c r="J193" s="162">
        <v>200</v>
      </c>
      <c r="K193" s="162"/>
      <c r="L193" s="162"/>
      <c r="M193" s="162"/>
      <c r="N193" s="162"/>
      <c r="O193" s="162"/>
      <c r="P193" s="162"/>
      <c r="Q193" s="283">
        <v>69</v>
      </c>
    </row>
    <row r="194" spans="1:17" s="12" customFormat="1" ht="15.75">
      <c r="A194" s="177">
        <v>183</v>
      </c>
      <c r="B194" s="144" t="s">
        <v>385</v>
      </c>
      <c r="C194" s="229">
        <v>2000</v>
      </c>
      <c r="D194" s="162" t="s">
        <v>14</v>
      </c>
      <c r="E194" s="160" t="s">
        <v>215</v>
      </c>
      <c r="F194" s="151" t="s">
        <v>362</v>
      </c>
      <c r="G194" s="144" t="s">
        <v>386</v>
      </c>
      <c r="H194" s="238"/>
      <c r="I194" s="162"/>
      <c r="J194" s="162">
        <v>200</v>
      </c>
      <c r="K194" s="162">
        <v>400</v>
      </c>
      <c r="L194" s="162"/>
      <c r="M194" s="162"/>
      <c r="N194" s="162"/>
      <c r="O194" s="162"/>
      <c r="P194" s="162"/>
      <c r="Q194" s="283">
        <v>70</v>
      </c>
    </row>
    <row r="195" spans="1:17" s="12" customFormat="1" ht="15.75">
      <c r="A195" s="169">
        <v>175</v>
      </c>
      <c r="B195" s="158" t="s">
        <v>387</v>
      </c>
      <c r="C195" s="230">
        <v>2004</v>
      </c>
      <c r="D195" s="170" t="s">
        <v>70</v>
      </c>
      <c r="E195" s="161" t="s">
        <v>215</v>
      </c>
      <c r="F195" s="151" t="s">
        <v>362</v>
      </c>
      <c r="G195" s="158" t="s">
        <v>379</v>
      </c>
      <c r="H195" s="241"/>
      <c r="I195" s="162">
        <v>60</v>
      </c>
      <c r="J195" s="162">
        <v>200</v>
      </c>
      <c r="K195" s="162"/>
      <c r="L195" s="162"/>
      <c r="M195" s="162"/>
      <c r="N195" s="162"/>
      <c r="O195" s="162"/>
      <c r="P195" s="162"/>
      <c r="Q195" s="283">
        <v>71</v>
      </c>
    </row>
    <row r="196" spans="1:17" s="12" customFormat="1" ht="15.75">
      <c r="A196" s="169">
        <v>180</v>
      </c>
      <c r="B196" s="161" t="s">
        <v>388</v>
      </c>
      <c r="C196" s="226">
        <v>2002</v>
      </c>
      <c r="D196" s="163" t="s">
        <v>71</v>
      </c>
      <c r="E196" s="161" t="s">
        <v>215</v>
      </c>
      <c r="F196" s="151" t="s">
        <v>362</v>
      </c>
      <c r="G196" s="158" t="s">
        <v>382</v>
      </c>
      <c r="H196" s="241"/>
      <c r="I196" s="162">
        <v>60</v>
      </c>
      <c r="J196" s="162">
        <v>200</v>
      </c>
      <c r="K196" s="162"/>
      <c r="L196" s="162"/>
      <c r="M196" s="162"/>
      <c r="N196" s="162"/>
      <c r="O196" s="162"/>
      <c r="P196" s="162"/>
      <c r="Q196" s="283">
        <v>72</v>
      </c>
    </row>
    <row r="197" spans="1:17" s="12" customFormat="1" ht="15.75">
      <c r="A197" s="169">
        <v>177</v>
      </c>
      <c r="B197" s="158" t="s">
        <v>389</v>
      </c>
      <c r="C197" s="226">
        <v>2003</v>
      </c>
      <c r="D197" s="170" t="s">
        <v>70</v>
      </c>
      <c r="E197" s="161" t="s">
        <v>215</v>
      </c>
      <c r="F197" s="151" t="s">
        <v>362</v>
      </c>
      <c r="G197" s="158" t="s">
        <v>390</v>
      </c>
      <c r="H197" s="241"/>
      <c r="I197" s="162"/>
      <c r="J197" s="162">
        <v>200</v>
      </c>
      <c r="K197" s="162">
        <v>400</v>
      </c>
      <c r="L197" s="162"/>
      <c r="M197" s="162"/>
      <c r="N197" s="162"/>
      <c r="O197" s="162"/>
      <c r="P197" s="162"/>
      <c r="Q197" s="283">
        <v>73</v>
      </c>
    </row>
    <row r="198" spans="1:17" s="12" customFormat="1" ht="15.75">
      <c r="A198" s="169">
        <v>187</v>
      </c>
      <c r="B198" s="158" t="s">
        <v>391</v>
      </c>
      <c r="C198" s="230">
        <v>2003</v>
      </c>
      <c r="D198" s="170" t="s">
        <v>70</v>
      </c>
      <c r="E198" s="161" t="s">
        <v>215</v>
      </c>
      <c r="F198" s="151" t="s">
        <v>362</v>
      </c>
      <c r="G198" s="158" t="s">
        <v>390</v>
      </c>
      <c r="H198" s="241" t="s">
        <v>380</v>
      </c>
      <c r="I198" s="162"/>
      <c r="J198" s="162">
        <v>200</v>
      </c>
      <c r="K198" s="162">
        <v>400</v>
      </c>
      <c r="L198" s="162"/>
      <c r="M198" s="162"/>
      <c r="N198" s="162"/>
      <c r="O198" s="162"/>
      <c r="P198" s="162"/>
      <c r="Q198" s="283">
        <v>74</v>
      </c>
    </row>
    <row r="199" spans="1:17" s="12" customFormat="1" ht="18" customHeight="1">
      <c r="A199" s="169">
        <v>188</v>
      </c>
      <c r="B199" s="158" t="s">
        <v>392</v>
      </c>
      <c r="C199" s="230">
        <v>2003</v>
      </c>
      <c r="D199" s="170" t="s">
        <v>70</v>
      </c>
      <c r="E199" s="161" t="s">
        <v>215</v>
      </c>
      <c r="F199" s="158" t="s">
        <v>362</v>
      </c>
      <c r="G199" s="158" t="s">
        <v>390</v>
      </c>
      <c r="H199" s="241" t="s">
        <v>380</v>
      </c>
      <c r="I199" s="162"/>
      <c r="J199" s="162">
        <v>200</v>
      </c>
      <c r="K199" s="162">
        <v>400</v>
      </c>
      <c r="L199" s="162"/>
      <c r="M199" s="162"/>
      <c r="N199" s="162"/>
      <c r="O199" s="162"/>
      <c r="P199" s="162"/>
      <c r="Q199" s="283">
        <v>75</v>
      </c>
    </row>
    <row r="200" spans="1:17" s="12" customFormat="1" ht="15.75">
      <c r="A200" s="169">
        <v>193</v>
      </c>
      <c r="B200" s="161" t="s">
        <v>393</v>
      </c>
      <c r="C200" s="226">
        <v>1999</v>
      </c>
      <c r="D200" s="163" t="s">
        <v>70</v>
      </c>
      <c r="E200" s="161" t="s">
        <v>215</v>
      </c>
      <c r="F200" s="158" t="s">
        <v>362</v>
      </c>
      <c r="G200" s="158" t="s">
        <v>390</v>
      </c>
      <c r="H200" s="241"/>
      <c r="I200" s="162">
        <v>60</v>
      </c>
      <c r="J200" s="162">
        <v>200</v>
      </c>
      <c r="K200" s="162"/>
      <c r="L200" s="162"/>
      <c r="M200" s="162"/>
      <c r="N200" s="162"/>
      <c r="O200" s="162"/>
      <c r="P200" s="162"/>
      <c r="Q200" s="283">
        <v>76</v>
      </c>
    </row>
    <row r="201" spans="1:17" s="12" customFormat="1" ht="15.75">
      <c r="A201" s="169">
        <v>194</v>
      </c>
      <c r="B201" s="161" t="s">
        <v>394</v>
      </c>
      <c r="C201" s="226">
        <v>1999</v>
      </c>
      <c r="D201" s="163" t="s">
        <v>14</v>
      </c>
      <c r="E201" s="161" t="s">
        <v>215</v>
      </c>
      <c r="F201" s="158" t="s">
        <v>362</v>
      </c>
      <c r="G201" s="158" t="s">
        <v>390</v>
      </c>
      <c r="H201" s="241"/>
      <c r="I201" s="162"/>
      <c r="J201" s="162"/>
      <c r="K201" s="162"/>
      <c r="L201" s="162">
        <v>800</v>
      </c>
      <c r="M201" s="162"/>
      <c r="N201" s="162"/>
      <c r="O201" s="162"/>
      <c r="P201" s="162"/>
      <c r="Q201" s="283">
        <v>77</v>
      </c>
    </row>
    <row r="202" spans="1:17" s="12" customFormat="1" ht="15.75">
      <c r="A202" s="154">
        <v>173</v>
      </c>
      <c r="B202" s="150" t="s">
        <v>395</v>
      </c>
      <c r="C202" s="231">
        <v>2002</v>
      </c>
      <c r="D202" s="153" t="s">
        <v>70</v>
      </c>
      <c r="E202" s="149" t="s">
        <v>215</v>
      </c>
      <c r="F202" s="150" t="s">
        <v>264</v>
      </c>
      <c r="G202" s="150" t="s">
        <v>396</v>
      </c>
      <c r="H202" s="242"/>
      <c r="I202" s="162"/>
      <c r="J202" s="162"/>
      <c r="K202" s="162">
        <v>400</v>
      </c>
      <c r="L202" s="162">
        <v>800</v>
      </c>
      <c r="M202" s="162"/>
      <c r="N202" s="162"/>
      <c r="O202" s="162"/>
      <c r="P202" s="162"/>
      <c r="Q202" s="283">
        <v>78</v>
      </c>
    </row>
    <row r="203" spans="1:17" s="12" customFormat="1" ht="15.75">
      <c r="A203" s="154">
        <v>170</v>
      </c>
      <c r="B203" s="150" t="s">
        <v>397</v>
      </c>
      <c r="C203" s="231">
        <v>1999</v>
      </c>
      <c r="D203" s="153" t="s">
        <v>70</v>
      </c>
      <c r="E203" s="149" t="s">
        <v>215</v>
      </c>
      <c r="F203" s="150" t="s">
        <v>350</v>
      </c>
      <c r="G203" s="150" t="s">
        <v>396</v>
      </c>
      <c r="H203" s="242" t="s">
        <v>380</v>
      </c>
      <c r="I203" s="162"/>
      <c r="J203" s="162"/>
      <c r="K203" s="162">
        <v>400</v>
      </c>
      <c r="L203" s="162">
        <v>800</v>
      </c>
      <c r="M203" s="162"/>
      <c r="N203" s="162"/>
      <c r="O203" s="162"/>
      <c r="P203" s="162"/>
      <c r="Q203" s="283">
        <v>79</v>
      </c>
    </row>
    <row r="204" spans="1:17" s="12" customFormat="1" ht="15.75">
      <c r="A204" s="169">
        <v>291</v>
      </c>
      <c r="B204" s="158" t="s">
        <v>398</v>
      </c>
      <c r="C204" s="230">
        <v>1998</v>
      </c>
      <c r="D204" s="170" t="s">
        <v>14</v>
      </c>
      <c r="E204" s="149" t="s">
        <v>215</v>
      </c>
      <c r="F204" s="150" t="s">
        <v>264</v>
      </c>
      <c r="G204" s="150" t="s">
        <v>396</v>
      </c>
      <c r="H204" s="242"/>
      <c r="I204" s="162"/>
      <c r="J204" s="162"/>
      <c r="K204" s="162">
        <v>400</v>
      </c>
      <c r="L204" s="162">
        <v>800</v>
      </c>
      <c r="M204" s="162"/>
      <c r="N204" s="162"/>
      <c r="O204" s="162"/>
      <c r="P204" s="162"/>
      <c r="Q204" s="283">
        <v>80</v>
      </c>
    </row>
    <row r="205" spans="1:17" s="12" customFormat="1" ht="15.75">
      <c r="A205" s="169">
        <v>274</v>
      </c>
      <c r="B205" s="158" t="s">
        <v>399</v>
      </c>
      <c r="C205" s="230">
        <v>2005</v>
      </c>
      <c r="D205" s="170" t="s">
        <v>119</v>
      </c>
      <c r="E205" s="149" t="s">
        <v>215</v>
      </c>
      <c r="F205" s="150" t="s">
        <v>400</v>
      </c>
      <c r="G205" s="150" t="s">
        <v>401</v>
      </c>
      <c r="H205" s="242" t="s">
        <v>380</v>
      </c>
      <c r="I205" s="162"/>
      <c r="J205" s="162"/>
      <c r="K205" s="162">
        <v>400</v>
      </c>
      <c r="L205" s="162">
        <v>800</v>
      </c>
      <c r="M205" s="162"/>
      <c r="N205" s="162"/>
      <c r="O205" s="162"/>
      <c r="P205" s="162"/>
      <c r="Q205" s="283">
        <v>81</v>
      </c>
    </row>
    <row r="206" spans="1:17" s="12" customFormat="1" ht="15.75">
      <c r="A206" s="171">
        <v>276</v>
      </c>
      <c r="B206" s="172" t="s">
        <v>402</v>
      </c>
      <c r="C206" s="225">
        <v>2004</v>
      </c>
      <c r="D206" s="173" t="s">
        <v>119</v>
      </c>
      <c r="E206" s="149" t="s">
        <v>215</v>
      </c>
      <c r="F206" s="150" t="s">
        <v>400</v>
      </c>
      <c r="G206" s="150" t="s">
        <v>401</v>
      </c>
      <c r="H206" s="242" t="s">
        <v>380</v>
      </c>
      <c r="I206" s="162"/>
      <c r="J206" s="162">
        <v>200</v>
      </c>
      <c r="K206" s="162">
        <v>400</v>
      </c>
      <c r="L206" s="162"/>
      <c r="M206" s="162"/>
      <c r="N206" s="162"/>
      <c r="O206" s="162"/>
      <c r="P206" s="162"/>
      <c r="Q206" s="283">
        <v>82</v>
      </c>
    </row>
    <row r="207" spans="1:17" s="12" customFormat="1" ht="15.75">
      <c r="A207" s="169">
        <v>527</v>
      </c>
      <c r="B207" s="158" t="s">
        <v>403</v>
      </c>
      <c r="C207" s="230">
        <v>2003</v>
      </c>
      <c r="D207" s="170"/>
      <c r="E207" s="149" t="s">
        <v>215</v>
      </c>
      <c r="F207" s="150" t="s">
        <v>404</v>
      </c>
      <c r="G207" s="150" t="s">
        <v>405</v>
      </c>
      <c r="H207" s="242" t="s">
        <v>380</v>
      </c>
      <c r="I207" s="162"/>
      <c r="J207" s="162"/>
      <c r="K207" s="162">
        <v>400</v>
      </c>
      <c r="L207" s="162">
        <v>800</v>
      </c>
      <c r="M207" s="162"/>
      <c r="N207" s="162"/>
      <c r="O207" s="162"/>
      <c r="P207" s="162"/>
      <c r="Q207" s="283">
        <v>83</v>
      </c>
    </row>
    <row r="208" spans="1:17" s="12" customFormat="1" ht="15.75">
      <c r="A208" s="171">
        <v>517</v>
      </c>
      <c r="B208" s="172" t="s">
        <v>410</v>
      </c>
      <c r="C208" s="225">
        <v>2004</v>
      </c>
      <c r="D208" s="173"/>
      <c r="E208" s="157" t="s">
        <v>215</v>
      </c>
      <c r="F208" s="172" t="s">
        <v>408</v>
      </c>
      <c r="G208" s="172" t="s">
        <v>409</v>
      </c>
      <c r="H208" s="242" t="s">
        <v>380</v>
      </c>
      <c r="I208" s="162"/>
      <c r="J208" s="162"/>
      <c r="K208" s="162"/>
      <c r="L208" s="162"/>
      <c r="M208" s="162">
        <v>1500</v>
      </c>
      <c r="N208" s="162"/>
      <c r="O208" s="162"/>
      <c r="P208" s="162"/>
      <c r="Q208" s="283">
        <v>84</v>
      </c>
    </row>
    <row r="209" spans="1:17" s="12" customFormat="1" ht="15.75">
      <c r="A209" s="171">
        <v>520</v>
      </c>
      <c r="B209" s="172" t="s">
        <v>411</v>
      </c>
      <c r="C209" s="225">
        <v>2004</v>
      </c>
      <c r="D209" s="173"/>
      <c r="E209" s="157" t="s">
        <v>215</v>
      </c>
      <c r="F209" s="172" t="s">
        <v>408</v>
      </c>
      <c r="G209" s="172" t="s">
        <v>409</v>
      </c>
      <c r="H209" s="242" t="s">
        <v>380</v>
      </c>
      <c r="I209" s="162"/>
      <c r="J209" s="162"/>
      <c r="K209" s="162"/>
      <c r="L209" s="162"/>
      <c r="M209" s="162">
        <v>1500</v>
      </c>
      <c r="N209" s="162"/>
      <c r="O209" s="162"/>
      <c r="P209" s="162"/>
      <c r="Q209" s="283">
        <v>85</v>
      </c>
    </row>
    <row r="210" spans="1:17" s="12" customFormat="1" ht="15.75">
      <c r="A210" s="171">
        <v>521</v>
      </c>
      <c r="B210" s="172" t="s">
        <v>412</v>
      </c>
      <c r="C210" s="225">
        <v>2003</v>
      </c>
      <c r="D210" s="173"/>
      <c r="E210" s="157" t="s">
        <v>215</v>
      </c>
      <c r="F210" s="172" t="s">
        <v>408</v>
      </c>
      <c r="G210" s="172" t="s">
        <v>409</v>
      </c>
      <c r="H210" s="242" t="s">
        <v>380</v>
      </c>
      <c r="I210" s="162"/>
      <c r="J210" s="162"/>
      <c r="K210" s="162"/>
      <c r="L210" s="162"/>
      <c r="M210" s="162">
        <v>1500</v>
      </c>
      <c r="N210" s="162"/>
      <c r="O210" s="162"/>
      <c r="P210" s="162"/>
      <c r="Q210" s="283">
        <v>86</v>
      </c>
    </row>
    <row r="211" spans="1:17" s="12" customFormat="1" ht="15.75">
      <c r="A211" s="169">
        <v>523</v>
      </c>
      <c r="B211" s="158" t="s">
        <v>413</v>
      </c>
      <c r="C211" s="230">
        <v>2001</v>
      </c>
      <c r="D211" s="170"/>
      <c r="E211" s="157" t="s">
        <v>215</v>
      </c>
      <c r="F211" s="158" t="s">
        <v>350</v>
      </c>
      <c r="G211" s="158" t="s">
        <v>409</v>
      </c>
      <c r="H211" s="241" t="s">
        <v>380</v>
      </c>
      <c r="I211" s="162"/>
      <c r="J211" s="162"/>
      <c r="K211" s="162"/>
      <c r="L211" s="162"/>
      <c r="M211" s="162">
        <v>1500</v>
      </c>
      <c r="N211" s="162"/>
      <c r="O211" s="162"/>
      <c r="P211" s="162"/>
      <c r="Q211" s="283">
        <v>87</v>
      </c>
    </row>
    <row r="212" spans="1:17" s="12" customFormat="1" ht="15.75">
      <c r="A212" s="169">
        <v>524</v>
      </c>
      <c r="B212" s="158" t="s">
        <v>414</v>
      </c>
      <c r="C212" s="230">
        <v>2000</v>
      </c>
      <c r="D212" s="170"/>
      <c r="E212" s="157" t="s">
        <v>215</v>
      </c>
      <c r="F212" s="158" t="s">
        <v>408</v>
      </c>
      <c r="G212" s="158" t="s">
        <v>409</v>
      </c>
      <c r="H212" s="241" t="s">
        <v>380</v>
      </c>
      <c r="I212" s="162"/>
      <c r="J212" s="162"/>
      <c r="K212" s="162"/>
      <c r="L212" s="162"/>
      <c r="M212" s="162">
        <v>1500</v>
      </c>
      <c r="N212" s="162"/>
      <c r="O212" s="162"/>
      <c r="P212" s="162"/>
      <c r="Q212" s="283">
        <v>88</v>
      </c>
    </row>
    <row r="213" spans="1:17" s="12" customFormat="1" ht="15.75">
      <c r="A213" s="171">
        <v>516</v>
      </c>
      <c r="B213" s="172" t="s">
        <v>415</v>
      </c>
      <c r="C213" s="225">
        <v>2005</v>
      </c>
      <c r="D213" s="173" t="s">
        <v>119</v>
      </c>
      <c r="E213" s="157" t="s">
        <v>215</v>
      </c>
      <c r="F213" s="158" t="s">
        <v>264</v>
      </c>
      <c r="G213" s="158" t="s">
        <v>416</v>
      </c>
      <c r="H213" s="241" t="s">
        <v>380</v>
      </c>
      <c r="I213" s="162">
        <v>60</v>
      </c>
      <c r="J213" s="162">
        <v>200</v>
      </c>
      <c r="K213" s="162"/>
      <c r="L213" s="162"/>
      <c r="M213" s="162"/>
      <c r="N213" s="162"/>
      <c r="O213" s="162"/>
      <c r="P213" s="162"/>
      <c r="Q213" s="283">
        <v>89</v>
      </c>
    </row>
    <row r="214" spans="1:17" s="12" customFormat="1" ht="15.75">
      <c r="A214" s="171">
        <v>515</v>
      </c>
      <c r="B214" s="172" t="s">
        <v>417</v>
      </c>
      <c r="C214" s="225">
        <v>2003</v>
      </c>
      <c r="D214" s="173" t="s">
        <v>70</v>
      </c>
      <c r="E214" s="157" t="s">
        <v>215</v>
      </c>
      <c r="F214" s="158" t="s">
        <v>264</v>
      </c>
      <c r="G214" s="158" t="s">
        <v>416</v>
      </c>
      <c r="H214" s="241" t="s">
        <v>380</v>
      </c>
      <c r="I214" s="162"/>
      <c r="J214" s="162">
        <v>200</v>
      </c>
      <c r="K214" s="162">
        <v>400</v>
      </c>
      <c r="L214" s="162"/>
      <c r="M214" s="162"/>
      <c r="N214" s="162"/>
      <c r="O214" s="162"/>
      <c r="P214" s="162"/>
      <c r="Q214" s="283">
        <v>90</v>
      </c>
    </row>
    <row r="215" spans="1:17" s="12" customFormat="1" ht="15.75">
      <c r="A215" s="171">
        <v>514</v>
      </c>
      <c r="B215" s="172" t="s">
        <v>418</v>
      </c>
      <c r="C215" s="225">
        <v>2004</v>
      </c>
      <c r="D215" s="173" t="s">
        <v>119</v>
      </c>
      <c r="E215" s="157" t="s">
        <v>215</v>
      </c>
      <c r="F215" s="158" t="s">
        <v>264</v>
      </c>
      <c r="G215" s="158" t="s">
        <v>416</v>
      </c>
      <c r="H215" s="241" t="s">
        <v>380</v>
      </c>
      <c r="I215" s="162"/>
      <c r="J215" s="162">
        <v>200</v>
      </c>
      <c r="K215" s="162"/>
      <c r="L215" s="162"/>
      <c r="M215" s="162"/>
      <c r="N215" s="162"/>
      <c r="O215" s="162"/>
      <c r="P215" s="162"/>
      <c r="Q215" s="283">
        <v>91</v>
      </c>
    </row>
    <row r="216" spans="1:17" s="12" customFormat="1" ht="15.75">
      <c r="A216" s="171">
        <v>513</v>
      </c>
      <c r="B216" s="172" t="s">
        <v>419</v>
      </c>
      <c r="C216" s="225">
        <v>2004</v>
      </c>
      <c r="D216" s="173" t="s">
        <v>69</v>
      </c>
      <c r="E216" s="157" t="s">
        <v>215</v>
      </c>
      <c r="F216" s="172" t="s">
        <v>264</v>
      </c>
      <c r="G216" s="172" t="s">
        <v>416</v>
      </c>
      <c r="H216" s="242" t="s">
        <v>380</v>
      </c>
      <c r="I216" s="162">
        <v>60</v>
      </c>
      <c r="J216" s="162">
        <v>200</v>
      </c>
      <c r="K216" s="162"/>
      <c r="L216" s="162"/>
      <c r="M216" s="162"/>
      <c r="N216" s="162"/>
      <c r="O216" s="162"/>
      <c r="P216" s="162"/>
      <c r="Q216" s="283">
        <v>92</v>
      </c>
    </row>
    <row r="217" spans="1:17" s="12" customFormat="1" ht="15.75">
      <c r="A217" s="169">
        <v>512</v>
      </c>
      <c r="B217" s="158" t="s">
        <v>420</v>
      </c>
      <c r="C217" s="230">
        <v>2004</v>
      </c>
      <c r="D217" s="170" t="s">
        <v>119</v>
      </c>
      <c r="E217" s="157" t="s">
        <v>215</v>
      </c>
      <c r="F217" s="172" t="s">
        <v>264</v>
      </c>
      <c r="G217" s="172" t="s">
        <v>416</v>
      </c>
      <c r="H217" s="242" t="s">
        <v>380</v>
      </c>
      <c r="I217" s="162"/>
      <c r="J217" s="162">
        <v>200</v>
      </c>
      <c r="K217" s="162"/>
      <c r="L217" s="162"/>
      <c r="M217" s="162"/>
      <c r="N217" s="162"/>
      <c r="O217" s="162"/>
      <c r="P217" s="162"/>
      <c r="Q217" s="283">
        <v>93</v>
      </c>
    </row>
    <row r="218" spans="1:17" s="12" customFormat="1" ht="15.75">
      <c r="A218" s="171">
        <v>511</v>
      </c>
      <c r="B218" s="172" t="s">
        <v>421</v>
      </c>
      <c r="C218" s="225">
        <v>2004</v>
      </c>
      <c r="D218" s="173" t="s">
        <v>69</v>
      </c>
      <c r="E218" s="157" t="s">
        <v>215</v>
      </c>
      <c r="F218" s="172" t="s">
        <v>264</v>
      </c>
      <c r="G218" s="172" t="s">
        <v>416</v>
      </c>
      <c r="H218" s="242" t="s">
        <v>380</v>
      </c>
      <c r="I218" s="162"/>
      <c r="J218" s="162">
        <v>200</v>
      </c>
      <c r="K218" s="162">
        <v>400</v>
      </c>
      <c r="L218" s="162"/>
      <c r="M218" s="162"/>
      <c r="N218" s="162"/>
      <c r="O218" s="162"/>
      <c r="P218" s="162"/>
      <c r="Q218" s="283">
        <v>94</v>
      </c>
    </row>
    <row r="219" spans="1:17" s="12" customFormat="1" ht="15.75">
      <c r="A219" s="174">
        <v>510</v>
      </c>
      <c r="B219" s="175" t="s">
        <v>422</v>
      </c>
      <c r="C219" s="232">
        <v>2004</v>
      </c>
      <c r="D219" s="173" t="s">
        <v>69</v>
      </c>
      <c r="E219" s="157" t="s">
        <v>215</v>
      </c>
      <c r="F219" s="172" t="s">
        <v>264</v>
      </c>
      <c r="G219" s="172" t="s">
        <v>416</v>
      </c>
      <c r="H219" s="242" t="s">
        <v>380</v>
      </c>
      <c r="I219" s="162"/>
      <c r="J219" s="162">
        <v>200</v>
      </c>
      <c r="K219" s="162"/>
      <c r="L219" s="162"/>
      <c r="M219" s="162"/>
      <c r="N219" s="162"/>
      <c r="O219" s="162"/>
      <c r="P219" s="162"/>
      <c r="Q219" s="283">
        <v>95</v>
      </c>
    </row>
    <row r="220" spans="1:17" s="12" customFormat="1" ht="15.75">
      <c r="A220" s="171">
        <v>509</v>
      </c>
      <c r="B220" s="172" t="s">
        <v>423</v>
      </c>
      <c r="C220" s="225">
        <v>2005</v>
      </c>
      <c r="D220" s="173"/>
      <c r="E220" s="157" t="s">
        <v>215</v>
      </c>
      <c r="F220" s="172" t="s">
        <v>264</v>
      </c>
      <c r="G220" s="172" t="s">
        <v>416</v>
      </c>
      <c r="H220" s="242" t="s">
        <v>380</v>
      </c>
      <c r="I220" s="162">
        <v>60</v>
      </c>
      <c r="J220" s="162">
        <v>200</v>
      </c>
      <c r="K220" s="162"/>
      <c r="L220" s="162"/>
      <c r="M220" s="162"/>
      <c r="N220" s="162"/>
      <c r="O220" s="162"/>
      <c r="P220" s="162"/>
      <c r="Q220" s="283">
        <v>96</v>
      </c>
    </row>
    <row r="221" spans="1:17" s="12" customFormat="1" ht="15.75">
      <c r="A221" s="171">
        <v>508</v>
      </c>
      <c r="B221" s="149" t="s">
        <v>424</v>
      </c>
      <c r="C221" s="225">
        <v>2004</v>
      </c>
      <c r="D221" s="173" t="s">
        <v>69</v>
      </c>
      <c r="E221" s="157" t="s">
        <v>215</v>
      </c>
      <c r="F221" s="172" t="s">
        <v>264</v>
      </c>
      <c r="G221" s="172" t="s">
        <v>416</v>
      </c>
      <c r="H221" s="242" t="s">
        <v>380</v>
      </c>
      <c r="I221" s="162">
        <v>60</v>
      </c>
      <c r="J221" s="162">
        <v>200</v>
      </c>
      <c r="K221" s="162"/>
      <c r="L221" s="162"/>
      <c r="M221" s="162"/>
      <c r="N221" s="162"/>
      <c r="O221" s="162"/>
      <c r="P221" s="162"/>
      <c r="Q221" s="283">
        <v>97</v>
      </c>
    </row>
    <row r="222" spans="1:17" s="12" customFormat="1" ht="15.75">
      <c r="A222" s="171">
        <v>507</v>
      </c>
      <c r="B222" s="172" t="s">
        <v>425</v>
      </c>
      <c r="C222" s="225">
        <v>2004</v>
      </c>
      <c r="D222" s="173" t="s">
        <v>69</v>
      </c>
      <c r="E222" s="157" t="s">
        <v>215</v>
      </c>
      <c r="F222" s="172" t="s">
        <v>264</v>
      </c>
      <c r="G222" s="172" t="s">
        <v>416</v>
      </c>
      <c r="H222" s="242" t="s">
        <v>380</v>
      </c>
      <c r="I222" s="162">
        <v>60</v>
      </c>
      <c r="J222" s="162">
        <v>200</v>
      </c>
      <c r="K222" s="162"/>
      <c r="L222" s="162"/>
      <c r="M222" s="162"/>
      <c r="N222" s="162"/>
      <c r="O222" s="162"/>
      <c r="P222" s="162"/>
      <c r="Q222" s="283">
        <v>98</v>
      </c>
    </row>
    <row r="223" spans="1:17" s="12" customFormat="1" ht="15.75">
      <c r="A223" s="169">
        <v>506</v>
      </c>
      <c r="B223" s="158" t="s">
        <v>426</v>
      </c>
      <c r="C223" s="230">
        <v>2004</v>
      </c>
      <c r="D223" s="170" t="s">
        <v>119</v>
      </c>
      <c r="E223" s="157" t="s">
        <v>215</v>
      </c>
      <c r="F223" s="172" t="s">
        <v>264</v>
      </c>
      <c r="G223" s="172" t="s">
        <v>416</v>
      </c>
      <c r="H223" s="242" t="s">
        <v>380</v>
      </c>
      <c r="I223" s="162">
        <v>60</v>
      </c>
      <c r="J223" s="162">
        <v>200</v>
      </c>
      <c r="K223" s="162"/>
      <c r="L223" s="162"/>
      <c r="M223" s="162"/>
      <c r="N223" s="162"/>
      <c r="O223" s="162"/>
      <c r="P223" s="162"/>
      <c r="Q223" s="283">
        <v>99</v>
      </c>
    </row>
    <row r="224" spans="1:17" s="12" customFormat="1" ht="15.75">
      <c r="A224" s="171">
        <v>505</v>
      </c>
      <c r="B224" s="172" t="s">
        <v>427</v>
      </c>
      <c r="C224" s="225">
        <v>2002</v>
      </c>
      <c r="D224" s="173" t="s">
        <v>70</v>
      </c>
      <c r="E224" s="157" t="s">
        <v>215</v>
      </c>
      <c r="F224" s="172" t="s">
        <v>264</v>
      </c>
      <c r="G224" s="172" t="s">
        <v>416</v>
      </c>
      <c r="H224" s="242" t="s">
        <v>380</v>
      </c>
      <c r="I224" s="162">
        <v>60</v>
      </c>
      <c r="J224" s="162">
        <v>200</v>
      </c>
      <c r="K224" s="162"/>
      <c r="L224" s="162"/>
      <c r="M224" s="162"/>
      <c r="N224" s="162"/>
      <c r="O224" s="162"/>
      <c r="P224" s="162"/>
      <c r="Q224" s="283">
        <v>100</v>
      </c>
    </row>
    <row r="225" spans="1:17" ht="15.75">
      <c r="A225" s="171">
        <v>496</v>
      </c>
      <c r="B225" s="172" t="s">
        <v>428</v>
      </c>
      <c r="C225" s="225">
        <v>2001</v>
      </c>
      <c r="D225" s="173" t="s">
        <v>70</v>
      </c>
      <c r="E225" s="157" t="s">
        <v>215</v>
      </c>
      <c r="F225" s="172" t="s">
        <v>264</v>
      </c>
      <c r="G225" s="172" t="s">
        <v>416</v>
      </c>
      <c r="H225" s="242" t="s">
        <v>380</v>
      </c>
      <c r="I225" s="162"/>
      <c r="J225" s="162">
        <v>200</v>
      </c>
      <c r="K225" s="162">
        <v>400</v>
      </c>
      <c r="L225" s="162"/>
      <c r="M225" s="162"/>
      <c r="N225" s="162"/>
      <c r="O225" s="162"/>
      <c r="P225" s="162"/>
      <c r="Q225" s="283">
        <v>101</v>
      </c>
    </row>
    <row r="226" spans="1:17" ht="15.75">
      <c r="A226" s="169">
        <v>495</v>
      </c>
      <c r="B226" s="158" t="s">
        <v>429</v>
      </c>
      <c r="C226" s="230">
        <v>2003</v>
      </c>
      <c r="D226" s="170" t="s">
        <v>70</v>
      </c>
      <c r="E226" s="157" t="s">
        <v>215</v>
      </c>
      <c r="F226" s="172" t="s">
        <v>264</v>
      </c>
      <c r="G226" s="172" t="s">
        <v>416</v>
      </c>
      <c r="H226" s="242" t="s">
        <v>380</v>
      </c>
      <c r="I226" s="162">
        <v>60</v>
      </c>
      <c r="J226" s="162">
        <v>200</v>
      </c>
      <c r="K226" s="162"/>
      <c r="L226" s="162"/>
      <c r="M226" s="162"/>
      <c r="N226" s="162"/>
      <c r="O226" s="162"/>
      <c r="P226" s="162"/>
      <c r="Q226" s="283">
        <v>102</v>
      </c>
    </row>
    <row r="227" spans="1:17" ht="15.75">
      <c r="A227" s="171">
        <v>494</v>
      </c>
      <c r="B227" s="157" t="s">
        <v>430</v>
      </c>
      <c r="C227" s="225">
        <v>2003</v>
      </c>
      <c r="D227" s="164" t="s">
        <v>70</v>
      </c>
      <c r="E227" s="157" t="s">
        <v>215</v>
      </c>
      <c r="F227" s="172" t="s">
        <v>264</v>
      </c>
      <c r="G227" s="172" t="s">
        <v>416</v>
      </c>
      <c r="H227" s="242" t="s">
        <v>380</v>
      </c>
      <c r="I227" s="162">
        <v>60</v>
      </c>
      <c r="J227" s="162">
        <v>200</v>
      </c>
      <c r="K227" s="162"/>
      <c r="L227" s="162"/>
      <c r="M227" s="162"/>
      <c r="N227" s="162"/>
      <c r="O227" s="162"/>
      <c r="P227" s="162"/>
      <c r="Q227" s="283">
        <v>103</v>
      </c>
    </row>
    <row r="228" spans="1:17" s="191" customFormat="1" ht="15.75">
      <c r="A228" s="171">
        <v>493</v>
      </c>
      <c r="B228" s="172" t="s">
        <v>431</v>
      </c>
      <c r="C228" s="225">
        <v>2003</v>
      </c>
      <c r="D228" s="173" t="s">
        <v>69</v>
      </c>
      <c r="E228" s="157" t="s">
        <v>215</v>
      </c>
      <c r="F228" s="172" t="s">
        <v>264</v>
      </c>
      <c r="G228" s="172" t="s">
        <v>416</v>
      </c>
      <c r="H228" s="242" t="s">
        <v>380</v>
      </c>
      <c r="I228" s="162"/>
      <c r="J228" s="162">
        <v>200</v>
      </c>
      <c r="K228" s="162">
        <v>400</v>
      </c>
      <c r="L228" s="162"/>
      <c r="M228" s="162"/>
      <c r="N228" s="162"/>
      <c r="O228" s="162"/>
      <c r="P228" s="162"/>
      <c r="Q228" s="283">
        <v>104</v>
      </c>
    </row>
    <row r="229" spans="1:17" s="192" customFormat="1" ht="15.75">
      <c r="A229" s="171">
        <v>492</v>
      </c>
      <c r="B229" s="172" t="s">
        <v>432</v>
      </c>
      <c r="C229" s="225">
        <v>2003</v>
      </c>
      <c r="D229" s="173" t="s">
        <v>70</v>
      </c>
      <c r="E229" s="157" t="s">
        <v>215</v>
      </c>
      <c r="F229" s="172" t="s">
        <v>264</v>
      </c>
      <c r="G229" s="172" t="s">
        <v>416</v>
      </c>
      <c r="H229" s="242" t="s">
        <v>380</v>
      </c>
      <c r="I229" s="162"/>
      <c r="J229" s="162">
        <v>200</v>
      </c>
      <c r="K229" s="162">
        <v>400</v>
      </c>
      <c r="L229" s="162"/>
      <c r="M229" s="162"/>
      <c r="N229" s="162"/>
      <c r="O229" s="162"/>
      <c r="P229" s="162"/>
      <c r="Q229" s="283">
        <v>105</v>
      </c>
    </row>
    <row r="230" spans="1:17" ht="15.75">
      <c r="A230" s="169">
        <v>491</v>
      </c>
      <c r="B230" s="158" t="s">
        <v>433</v>
      </c>
      <c r="C230" s="230">
        <v>2003</v>
      </c>
      <c r="D230" s="170" t="s">
        <v>70</v>
      </c>
      <c r="E230" s="157" t="s">
        <v>215</v>
      </c>
      <c r="F230" s="172" t="s">
        <v>264</v>
      </c>
      <c r="G230" s="172" t="s">
        <v>416</v>
      </c>
      <c r="H230" s="242" t="s">
        <v>380</v>
      </c>
      <c r="I230" s="162"/>
      <c r="J230" s="162">
        <v>200</v>
      </c>
      <c r="K230" s="162">
        <v>400</v>
      </c>
      <c r="L230" s="162"/>
      <c r="M230" s="162"/>
      <c r="N230" s="162"/>
      <c r="O230" s="162"/>
      <c r="P230" s="162"/>
      <c r="Q230" s="283">
        <v>106</v>
      </c>
    </row>
    <row r="231" spans="1:17" ht="15.75">
      <c r="A231" s="171">
        <v>490</v>
      </c>
      <c r="B231" s="172" t="s">
        <v>434</v>
      </c>
      <c r="C231" s="225">
        <v>2001</v>
      </c>
      <c r="D231" s="173" t="s">
        <v>70</v>
      </c>
      <c r="E231" s="157" t="s">
        <v>215</v>
      </c>
      <c r="F231" s="172" t="s">
        <v>264</v>
      </c>
      <c r="G231" s="172" t="s">
        <v>416</v>
      </c>
      <c r="H231" s="242" t="s">
        <v>380</v>
      </c>
      <c r="I231" s="162">
        <v>60</v>
      </c>
      <c r="J231" s="162">
        <v>200</v>
      </c>
      <c r="K231" s="162"/>
      <c r="L231" s="162"/>
      <c r="M231" s="162"/>
      <c r="N231" s="162"/>
      <c r="O231" s="162"/>
      <c r="P231" s="162"/>
      <c r="Q231" s="283">
        <v>107</v>
      </c>
    </row>
    <row r="232" spans="1:17" s="191" customFormat="1" ht="15.75">
      <c r="A232" s="171">
        <v>489</v>
      </c>
      <c r="B232" s="172" t="s">
        <v>435</v>
      </c>
      <c r="C232" s="225">
        <v>2002</v>
      </c>
      <c r="D232" s="173" t="s">
        <v>71</v>
      </c>
      <c r="E232" s="157" t="s">
        <v>215</v>
      </c>
      <c r="F232" s="172" t="s">
        <v>264</v>
      </c>
      <c r="G232" s="172" t="s">
        <v>416</v>
      </c>
      <c r="H232" s="242" t="s">
        <v>380</v>
      </c>
      <c r="I232" s="162">
        <v>60</v>
      </c>
      <c r="J232" s="162">
        <v>200</v>
      </c>
      <c r="K232" s="162"/>
      <c r="L232" s="162"/>
      <c r="M232" s="162"/>
      <c r="N232" s="162"/>
      <c r="O232" s="162"/>
      <c r="P232" s="162"/>
      <c r="Q232" s="283">
        <v>108</v>
      </c>
    </row>
    <row r="233" spans="1:17" ht="15.75">
      <c r="A233" s="174">
        <v>485</v>
      </c>
      <c r="B233" s="175" t="s">
        <v>436</v>
      </c>
      <c r="C233" s="232">
        <v>2002</v>
      </c>
      <c r="D233" s="173" t="s">
        <v>14</v>
      </c>
      <c r="E233" s="176" t="s">
        <v>215</v>
      </c>
      <c r="F233" s="175" t="s">
        <v>264</v>
      </c>
      <c r="G233" s="172" t="s">
        <v>416</v>
      </c>
      <c r="H233" s="242"/>
      <c r="I233" s="162">
        <v>60</v>
      </c>
      <c r="J233" s="162">
        <v>200</v>
      </c>
      <c r="K233" s="162"/>
      <c r="L233" s="162"/>
      <c r="M233" s="162"/>
      <c r="N233" s="162"/>
      <c r="O233" s="162"/>
      <c r="P233" s="162"/>
      <c r="Q233" s="283">
        <v>109</v>
      </c>
    </row>
    <row r="234" spans="1:17" ht="15.75">
      <c r="A234" s="171">
        <v>562</v>
      </c>
      <c r="B234" s="172" t="s">
        <v>437</v>
      </c>
      <c r="C234" s="225">
        <v>2001</v>
      </c>
      <c r="D234" s="173" t="s">
        <v>70</v>
      </c>
      <c r="E234" s="157" t="s">
        <v>215</v>
      </c>
      <c r="F234" s="172" t="s">
        <v>362</v>
      </c>
      <c r="G234" s="172" t="s">
        <v>382</v>
      </c>
      <c r="H234" s="242" t="s">
        <v>380</v>
      </c>
      <c r="I234" s="162"/>
      <c r="J234" s="162"/>
      <c r="K234" s="162"/>
      <c r="L234" s="162">
        <v>800</v>
      </c>
      <c r="M234" s="162"/>
      <c r="N234" s="162"/>
      <c r="O234" s="162"/>
      <c r="P234" s="162"/>
      <c r="Q234" s="283">
        <v>110</v>
      </c>
    </row>
    <row r="235" spans="1:17" ht="15.75">
      <c r="A235" s="171">
        <v>563</v>
      </c>
      <c r="B235" s="172" t="s">
        <v>438</v>
      </c>
      <c r="C235" s="225">
        <v>2000</v>
      </c>
      <c r="D235" s="173" t="s">
        <v>69</v>
      </c>
      <c r="E235" s="157" t="s">
        <v>215</v>
      </c>
      <c r="F235" s="172" t="s">
        <v>362</v>
      </c>
      <c r="G235" s="172" t="s">
        <v>382</v>
      </c>
      <c r="H235" s="242" t="s">
        <v>380</v>
      </c>
      <c r="I235" s="162">
        <v>60</v>
      </c>
      <c r="J235" s="162">
        <v>200</v>
      </c>
      <c r="K235" s="162"/>
      <c r="L235" s="162"/>
      <c r="M235" s="162"/>
      <c r="N235" s="162"/>
      <c r="O235" s="162"/>
      <c r="P235" s="162"/>
      <c r="Q235" s="283">
        <v>111</v>
      </c>
    </row>
    <row r="236" spans="1:17" ht="15.75">
      <c r="A236" s="169">
        <v>551</v>
      </c>
      <c r="B236" s="158" t="s">
        <v>441</v>
      </c>
      <c r="C236" s="230">
        <v>2001</v>
      </c>
      <c r="D236" s="170"/>
      <c r="E236" s="161" t="s">
        <v>215</v>
      </c>
      <c r="F236" s="158" t="s">
        <v>442</v>
      </c>
      <c r="G236" s="158" t="s">
        <v>443</v>
      </c>
      <c r="H236" s="241" t="s">
        <v>380</v>
      </c>
      <c r="I236" s="162"/>
      <c r="J236" s="162">
        <v>200</v>
      </c>
      <c r="K236" s="162"/>
      <c r="L236" s="162"/>
      <c r="M236" s="162"/>
      <c r="N236" s="162"/>
      <c r="O236" s="162"/>
      <c r="P236" s="162"/>
      <c r="Q236" s="283">
        <v>112</v>
      </c>
    </row>
    <row r="237" spans="1:17" ht="15.75">
      <c r="A237" s="171">
        <v>550</v>
      </c>
      <c r="B237" s="172" t="s">
        <v>444</v>
      </c>
      <c r="C237" s="225">
        <v>2000</v>
      </c>
      <c r="D237" s="173"/>
      <c r="E237" s="157" t="s">
        <v>215</v>
      </c>
      <c r="F237" s="172" t="s">
        <v>442</v>
      </c>
      <c r="G237" s="172" t="s">
        <v>443</v>
      </c>
      <c r="H237" s="242" t="s">
        <v>380</v>
      </c>
      <c r="I237" s="162"/>
      <c r="J237" s="162"/>
      <c r="K237" s="162"/>
      <c r="L237" s="162">
        <v>800</v>
      </c>
      <c r="M237" s="162"/>
      <c r="N237" s="162"/>
      <c r="O237" s="162"/>
      <c r="P237" s="162"/>
      <c r="Q237" s="283">
        <v>113</v>
      </c>
    </row>
    <row r="238" spans="1:17" s="192" customFormat="1" ht="15.75">
      <c r="A238" s="171">
        <v>547</v>
      </c>
      <c r="B238" s="157" t="s">
        <v>445</v>
      </c>
      <c r="C238" s="225">
        <v>2000</v>
      </c>
      <c r="D238" s="164"/>
      <c r="E238" s="157" t="s">
        <v>215</v>
      </c>
      <c r="F238" s="157" t="s">
        <v>442</v>
      </c>
      <c r="G238" s="172" t="s">
        <v>443</v>
      </c>
      <c r="H238" s="242" t="s">
        <v>380</v>
      </c>
      <c r="I238" s="162">
        <v>60</v>
      </c>
      <c r="J238" s="162">
        <v>200</v>
      </c>
      <c r="K238" s="162"/>
      <c r="L238" s="162"/>
      <c r="M238" s="162"/>
      <c r="N238" s="162"/>
      <c r="O238" s="162"/>
      <c r="P238" s="162"/>
      <c r="Q238" s="283">
        <v>114</v>
      </c>
    </row>
    <row r="239" spans="1:17" ht="15.75">
      <c r="A239" s="171">
        <v>538</v>
      </c>
      <c r="B239" s="172" t="s">
        <v>446</v>
      </c>
      <c r="C239" s="225">
        <v>2003</v>
      </c>
      <c r="D239" s="173"/>
      <c r="E239" s="157" t="s">
        <v>215</v>
      </c>
      <c r="F239" s="172" t="s">
        <v>362</v>
      </c>
      <c r="G239" s="172" t="s">
        <v>447</v>
      </c>
      <c r="H239" s="242" t="s">
        <v>380</v>
      </c>
      <c r="I239" s="162">
        <v>60</v>
      </c>
      <c r="J239" s="162">
        <v>200</v>
      </c>
      <c r="K239" s="162"/>
      <c r="L239" s="162"/>
      <c r="M239" s="162"/>
      <c r="N239" s="162"/>
      <c r="O239" s="162" t="s">
        <v>108</v>
      </c>
      <c r="P239" s="162"/>
      <c r="Q239" s="283">
        <v>115</v>
      </c>
    </row>
    <row r="240" spans="1:17" s="192" customFormat="1" ht="15.75">
      <c r="A240" s="171">
        <v>539</v>
      </c>
      <c r="B240" s="172" t="s">
        <v>448</v>
      </c>
      <c r="C240" s="225">
        <v>2005</v>
      </c>
      <c r="D240" s="173"/>
      <c r="E240" s="157" t="s">
        <v>215</v>
      </c>
      <c r="F240" s="172" t="s">
        <v>362</v>
      </c>
      <c r="G240" s="172" t="s">
        <v>447</v>
      </c>
      <c r="H240" s="242" t="s">
        <v>380</v>
      </c>
      <c r="I240" s="162">
        <v>60</v>
      </c>
      <c r="J240" s="162">
        <v>200</v>
      </c>
      <c r="K240" s="162"/>
      <c r="L240" s="162"/>
      <c r="M240" s="162"/>
      <c r="N240" s="162"/>
      <c r="O240" s="162"/>
      <c r="P240" s="162"/>
      <c r="Q240" s="283">
        <v>116</v>
      </c>
    </row>
    <row r="241" spans="1:17" s="193" customFormat="1" ht="15.75">
      <c r="A241" s="174">
        <v>541</v>
      </c>
      <c r="B241" s="175" t="s">
        <v>449</v>
      </c>
      <c r="C241" s="232">
        <v>2004</v>
      </c>
      <c r="D241" s="173"/>
      <c r="E241" s="157" t="s">
        <v>215</v>
      </c>
      <c r="F241" s="172" t="s">
        <v>362</v>
      </c>
      <c r="G241" s="172" t="s">
        <v>447</v>
      </c>
      <c r="H241" s="242" t="s">
        <v>380</v>
      </c>
      <c r="I241" s="162">
        <v>60</v>
      </c>
      <c r="J241" s="162"/>
      <c r="K241" s="162"/>
      <c r="L241" s="162"/>
      <c r="M241" s="162"/>
      <c r="N241" s="162"/>
      <c r="O241" s="162"/>
      <c r="P241" s="162"/>
      <c r="Q241" s="283">
        <v>117</v>
      </c>
    </row>
    <row r="242" spans="1:17" ht="15.75">
      <c r="A242" s="171">
        <v>534</v>
      </c>
      <c r="B242" s="172" t="s">
        <v>450</v>
      </c>
      <c r="C242" s="225">
        <v>2001</v>
      </c>
      <c r="D242" s="173" t="s">
        <v>70</v>
      </c>
      <c r="E242" s="157" t="s">
        <v>215</v>
      </c>
      <c r="F242" s="172" t="s">
        <v>451</v>
      </c>
      <c r="G242" s="172" t="s">
        <v>452</v>
      </c>
      <c r="H242" s="242" t="s">
        <v>380</v>
      </c>
      <c r="I242" s="162">
        <v>60</v>
      </c>
      <c r="J242" s="162"/>
      <c r="K242" s="162"/>
      <c r="L242" s="162"/>
      <c r="M242" s="162"/>
      <c r="N242" s="162"/>
      <c r="O242" s="162"/>
      <c r="P242" s="162"/>
      <c r="Q242" s="283">
        <v>118</v>
      </c>
    </row>
    <row r="243" spans="1:17" s="192" customFormat="1" ht="15.75">
      <c r="A243" s="171">
        <v>533</v>
      </c>
      <c r="B243" s="157" t="s">
        <v>453</v>
      </c>
      <c r="C243" s="225">
        <v>2003</v>
      </c>
      <c r="D243" s="164" t="s">
        <v>70</v>
      </c>
      <c r="E243" s="157" t="s">
        <v>215</v>
      </c>
      <c r="F243" s="172" t="s">
        <v>451</v>
      </c>
      <c r="G243" s="172" t="s">
        <v>452</v>
      </c>
      <c r="H243" s="242" t="s">
        <v>380</v>
      </c>
      <c r="I243" s="162"/>
      <c r="J243" s="162"/>
      <c r="K243" s="162"/>
      <c r="L243" s="162">
        <v>800</v>
      </c>
      <c r="M243" s="162"/>
      <c r="N243" s="162"/>
      <c r="O243" s="162"/>
      <c r="P243" s="162"/>
      <c r="Q243" s="283">
        <v>119</v>
      </c>
    </row>
    <row r="244" spans="1:17" s="105" customFormat="1" ht="15.75">
      <c r="A244" s="154">
        <v>532</v>
      </c>
      <c r="B244" s="149" t="s">
        <v>454</v>
      </c>
      <c r="C244" s="231">
        <v>2003</v>
      </c>
      <c r="D244" s="152" t="s">
        <v>70</v>
      </c>
      <c r="E244" s="157" t="s">
        <v>215</v>
      </c>
      <c r="F244" s="172" t="s">
        <v>451</v>
      </c>
      <c r="G244" s="172" t="s">
        <v>452</v>
      </c>
      <c r="H244" s="242" t="s">
        <v>380</v>
      </c>
      <c r="I244" s="162"/>
      <c r="J244" s="162"/>
      <c r="K244" s="162"/>
      <c r="L244" s="162"/>
      <c r="M244" s="162">
        <v>1500</v>
      </c>
      <c r="N244" s="162"/>
      <c r="O244" s="162"/>
      <c r="P244" s="162"/>
      <c r="Q244" s="283">
        <v>120</v>
      </c>
    </row>
    <row r="245" spans="1:17" ht="15.75">
      <c r="A245" s="171">
        <v>583</v>
      </c>
      <c r="B245" s="172" t="s">
        <v>455</v>
      </c>
      <c r="C245" s="225">
        <v>2002</v>
      </c>
      <c r="D245" s="173" t="s">
        <v>70</v>
      </c>
      <c r="E245" s="157" t="s">
        <v>215</v>
      </c>
      <c r="F245" s="172" t="s">
        <v>264</v>
      </c>
      <c r="G245" s="172" t="s">
        <v>457</v>
      </c>
      <c r="H245" s="242" t="s">
        <v>380</v>
      </c>
      <c r="I245" s="162"/>
      <c r="J245" s="162">
        <v>200</v>
      </c>
      <c r="K245" s="162">
        <v>400</v>
      </c>
      <c r="L245" s="162"/>
      <c r="M245" s="162"/>
      <c r="N245" s="162"/>
      <c r="O245" s="162"/>
      <c r="P245" s="162"/>
      <c r="Q245" s="283">
        <v>121</v>
      </c>
    </row>
    <row r="246" spans="1:17" s="192" customFormat="1" ht="15.75">
      <c r="A246" s="171">
        <v>584</v>
      </c>
      <c r="B246" s="149" t="s">
        <v>456</v>
      </c>
      <c r="C246" s="225">
        <v>2002</v>
      </c>
      <c r="D246" s="173" t="s">
        <v>70</v>
      </c>
      <c r="E246" s="157" t="s">
        <v>215</v>
      </c>
      <c r="F246" s="172" t="s">
        <v>264</v>
      </c>
      <c r="G246" s="172" t="s">
        <v>457</v>
      </c>
      <c r="H246" s="242" t="s">
        <v>380</v>
      </c>
      <c r="I246" s="162">
        <v>60</v>
      </c>
      <c r="J246" s="162">
        <v>200</v>
      </c>
      <c r="K246" s="162"/>
      <c r="L246" s="162"/>
      <c r="M246" s="162"/>
      <c r="N246" s="162"/>
      <c r="O246" s="162"/>
      <c r="P246" s="162"/>
      <c r="Q246" s="283">
        <v>122</v>
      </c>
    </row>
    <row r="247" spans="1:17" ht="15.75">
      <c r="A247" s="171">
        <v>582</v>
      </c>
      <c r="B247" s="172" t="s">
        <v>458</v>
      </c>
      <c r="C247" s="225">
        <v>2003</v>
      </c>
      <c r="D247" s="173" t="s">
        <v>70</v>
      </c>
      <c r="E247" s="157" t="s">
        <v>215</v>
      </c>
      <c r="F247" s="172" t="s">
        <v>264</v>
      </c>
      <c r="G247" s="172" t="s">
        <v>457</v>
      </c>
      <c r="H247" s="242" t="s">
        <v>380</v>
      </c>
      <c r="I247" s="162">
        <v>60</v>
      </c>
      <c r="J247" s="162"/>
      <c r="K247" s="162"/>
      <c r="L247" s="162"/>
      <c r="M247" s="162"/>
      <c r="N247" s="162"/>
      <c r="O247" s="162"/>
      <c r="P247" s="162"/>
      <c r="Q247" s="283">
        <v>123</v>
      </c>
    </row>
    <row r="248" spans="1:17" ht="15.75">
      <c r="A248" s="169">
        <v>568</v>
      </c>
      <c r="B248" s="158" t="s">
        <v>459</v>
      </c>
      <c r="C248" s="230">
        <v>2003</v>
      </c>
      <c r="D248" s="170" t="s">
        <v>70</v>
      </c>
      <c r="E248" s="157" t="s">
        <v>215</v>
      </c>
      <c r="F248" s="172" t="s">
        <v>264</v>
      </c>
      <c r="G248" s="172" t="s">
        <v>457</v>
      </c>
      <c r="H248" s="242" t="s">
        <v>380</v>
      </c>
      <c r="I248" s="162">
        <v>60</v>
      </c>
      <c r="J248" s="162">
        <v>200</v>
      </c>
      <c r="K248" s="162"/>
      <c r="L248" s="162"/>
      <c r="M248" s="162"/>
      <c r="N248" s="162"/>
      <c r="O248" s="162"/>
      <c r="P248" s="162"/>
      <c r="Q248" s="283">
        <v>124</v>
      </c>
    </row>
    <row r="249" spans="1:17" ht="15.75">
      <c r="A249" s="169">
        <v>581</v>
      </c>
      <c r="B249" s="158" t="s">
        <v>460</v>
      </c>
      <c r="C249" s="230">
        <v>2004</v>
      </c>
      <c r="D249" s="170" t="s">
        <v>71</v>
      </c>
      <c r="E249" s="161" t="s">
        <v>215</v>
      </c>
      <c r="F249" s="158" t="s">
        <v>264</v>
      </c>
      <c r="G249" s="158" t="s">
        <v>457</v>
      </c>
      <c r="H249" s="241"/>
      <c r="I249" s="169"/>
      <c r="J249" s="169">
        <v>200</v>
      </c>
      <c r="K249" s="169">
        <v>400</v>
      </c>
      <c r="L249" s="169"/>
      <c r="M249" s="169"/>
      <c r="N249" s="169"/>
      <c r="O249" s="169"/>
      <c r="P249" s="169"/>
      <c r="Q249" s="283">
        <v>125</v>
      </c>
    </row>
    <row r="250" spans="1:17" ht="15.75">
      <c r="A250" s="171">
        <v>590</v>
      </c>
      <c r="B250" s="172" t="s">
        <v>461</v>
      </c>
      <c r="C250" s="225">
        <v>2004</v>
      </c>
      <c r="D250" s="173" t="s">
        <v>70</v>
      </c>
      <c r="E250" s="161" t="s">
        <v>215</v>
      </c>
      <c r="F250" s="158" t="s">
        <v>264</v>
      </c>
      <c r="G250" s="158" t="s">
        <v>457</v>
      </c>
      <c r="H250" s="241" t="s">
        <v>380</v>
      </c>
      <c r="I250" s="162">
        <v>60</v>
      </c>
      <c r="J250" s="162">
        <v>200</v>
      </c>
      <c r="K250" s="162"/>
      <c r="L250" s="162"/>
      <c r="M250" s="162"/>
      <c r="N250" s="162"/>
      <c r="O250" s="162"/>
      <c r="P250" s="162"/>
      <c r="Q250" s="283">
        <v>126</v>
      </c>
    </row>
    <row r="251" spans="1:17" ht="15.75">
      <c r="A251" s="171">
        <v>587</v>
      </c>
      <c r="B251" s="172" t="s">
        <v>462</v>
      </c>
      <c r="C251" s="225">
        <v>2004</v>
      </c>
      <c r="D251" s="173" t="s">
        <v>69</v>
      </c>
      <c r="E251" s="157" t="s">
        <v>215</v>
      </c>
      <c r="F251" s="172" t="s">
        <v>264</v>
      </c>
      <c r="G251" s="172" t="s">
        <v>457</v>
      </c>
      <c r="H251" s="242" t="s">
        <v>380</v>
      </c>
      <c r="I251" s="162"/>
      <c r="J251" s="162">
        <v>200</v>
      </c>
      <c r="K251" s="162"/>
      <c r="L251" s="162"/>
      <c r="M251" s="162"/>
      <c r="N251" s="162"/>
      <c r="O251" s="162"/>
      <c r="P251" s="162"/>
      <c r="Q251" s="283">
        <v>127</v>
      </c>
    </row>
    <row r="252" spans="1:17" s="192" customFormat="1" ht="15.75">
      <c r="A252" s="154">
        <v>586</v>
      </c>
      <c r="B252" s="149" t="s">
        <v>463</v>
      </c>
      <c r="C252" s="231">
        <v>2004</v>
      </c>
      <c r="D252" s="152" t="s">
        <v>69</v>
      </c>
      <c r="E252" s="157" t="s">
        <v>215</v>
      </c>
      <c r="F252" s="157" t="s">
        <v>264</v>
      </c>
      <c r="G252" s="157" t="s">
        <v>457</v>
      </c>
      <c r="H252" s="238" t="s">
        <v>380</v>
      </c>
      <c r="I252" s="162"/>
      <c r="J252" s="162">
        <v>200</v>
      </c>
      <c r="K252" s="162"/>
      <c r="L252" s="162"/>
      <c r="M252" s="162"/>
      <c r="N252" s="162"/>
      <c r="O252" s="162"/>
      <c r="P252" s="162"/>
      <c r="Q252" s="283">
        <v>128</v>
      </c>
    </row>
    <row r="253" spans="1:17" s="192" customFormat="1" ht="15.75">
      <c r="A253" s="171">
        <v>611</v>
      </c>
      <c r="B253" s="157" t="s">
        <v>464</v>
      </c>
      <c r="C253" s="225">
        <v>2003</v>
      </c>
      <c r="D253" s="164" t="s">
        <v>70</v>
      </c>
      <c r="E253" s="157" t="s">
        <v>215</v>
      </c>
      <c r="F253" s="157" t="s">
        <v>362</v>
      </c>
      <c r="G253" s="157" t="s">
        <v>386</v>
      </c>
      <c r="H253" s="238" t="s">
        <v>380</v>
      </c>
      <c r="I253" s="162"/>
      <c r="J253" s="162">
        <v>200</v>
      </c>
      <c r="K253" s="162"/>
      <c r="L253" s="162"/>
      <c r="M253" s="162"/>
      <c r="N253" s="162"/>
      <c r="O253" s="162"/>
      <c r="P253" s="162"/>
      <c r="Q253" s="283">
        <v>129</v>
      </c>
    </row>
    <row r="254" spans="1:17" s="192" customFormat="1" ht="15.75">
      <c r="A254" s="171">
        <v>610</v>
      </c>
      <c r="B254" s="172" t="s">
        <v>465</v>
      </c>
      <c r="C254" s="225">
        <v>2002</v>
      </c>
      <c r="D254" s="173" t="s">
        <v>70</v>
      </c>
      <c r="E254" s="157" t="s">
        <v>215</v>
      </c>
      <c r="F254" s="172" t="s">
        <v>362</v>
      </c>
      <c r="G254" s="172" t="s">
        <v>386</v>
      </c>
      <c r="H254" s="242" t="s">
        <v>380</v>
      </c>
      <c r="I254" s="162"/>
      <c r="J254" s="162">
        <v>200</v>
      </c>
      <c r="K254" s="162">
        <v>400</v>
      </c>
      <c r="L254" s="162"/>
      <c r="M254" s="162"/>
      <c r="N254" s="162"/>
      <c r="O254" s="162"/>
      <c r="P254" s="162"/>
      <c r="Q254" s="283">
        <v>130</v>
      </c>
    </row>
    <row r="255" spans="1:17" ht="15.75">
      <c r="A255" s="169">
        <v>609</v>
      </c>
      <c r="B255" s="158" t="s">
        <v>466</v>
      </c>
      <c r="C255" s="230">
        <v>2003</v>
      </c>
      <c r="D255" s="170" t="s">
        <v>70</v>
      </c>
      <c r="E255" s="161" t="s">
        <v>215</v>
      </c>
      <c r="F255" s="158" t="s">
        <v>362</v>
      </c>
      <c r="G255" s="158" t="s">
        <v>386</v>
      </c>
      <c r="H255" s="241" t="s">
        <v>380</v>
      </c>
      <c r="I255" s="162"/>
      <c r="J255" s="162">
        <v>200</v>
      </c>
      <c r="K255" s="162">
        <v>400</v>
      </c>
      <c r="L255" s="162"/>
      <c r="M255" s="162"/>
      <c r="N255" s="162"/>
      <c r="O255" s="162"/>
      <c r="P255" s="162"/>
      <c r="Q255" s="283">
        <v>131</v>
      </c>
    </row>
    <row r="256" spans="1:17" s="191" customFormat="1" ht="15.75">
      <c r="A256" s="171">
        <v>608</v>
      </c>
      <c r="B256" s="172" t="s">
        <v>467</v>
      </c>
      <c r="C256" s="225">
        <v>2004</v>
      </c>
      <c r="D256" s="173" t="s">
        <v>70</v>
      </c>
      <c r="E256" s="157" t="s">
        <v>215</v>
      </c>
      <c r="F256" s="172" t="s">
        <v>362</v>
      </c>
      <c r="G256" s="172" t="s">
        <v>386</v>
      </c>
      <c r="H256" s="242" t="s">
        <v>380</v>
      </c>
      <c r="I256" s="162">
        <v>60</v>
      </c>
      <c r="J256" s="162">
        <v>200</v>
      </c>
      <c r="K256" s="162"/>
      <c r="L256" s="162"/>
      <c r="M256" s="162"/>
      <c r="N256" s="162"/>
      <c r="O256" s="162"/>
      <c r="P256" s="162"/>
      <c r="Q256" s="283">
        <v>132</v>
      </c>
    </row>
    <row r="257" spans="1:17" ht="15.75">
      <c r="A257" s="171">
        <v>605</v>
      </c>
      <c r="B257" s="172" t="s">
        <v>468</v>
      </c>
      <c r="C257" s="225">
        <v>1998</v>
      </c>
      <c r="D257" s="164" t="s">
        <v>71</v>
      </c>
      <c r="E257" s="157" t="s">
        <v>215</v>
      </c>
      <c r="F257" s="172" t="s">
        <v>362</v>
      </c>
      <c r="G257" s="172" t="s">
        <v>386</v>
      </c>
      <c r="H257" s="242" t="s">
        <v>380</v>
      </c>
      <c r="I257" s="162">
        <v>60</v>
      </c>
      <c r="J257" s="162">
        <v>200</v>
      </c>
      <c r="K257" s="162"/>
      <c r="L257" s="162"/>
      <c r="M257" s="162"/>
      <c r="N257" s="162"/>
      <c r="O257" s="162"/>
      <c r="P257" s="162"/>
      <c r="Q257" s="283">
        <v>133</v>
      </c>
    </row>
    <row r="258" spans="1:17" ht="15.75">
      <c r="A258" s="169">
        <v>601</v>
      </c>
      <c r="B258" s="158" t="s">
        <v>469</v>
      </c>
      <c r="C258" s="230">
        <v>2000</v>
      </c>
      <c r="D258" s="170" t="s">
        <v>71</v>
      </c>
      <c r="E258" s="157" t="s">
        <v>215</v>
      </c>
      <c r="F258" s="172" t="s">
        <v>362</v>
      </c>
      <c r="G258" s="172" t="s">
        <v>386</v>
      </c>
      <c r="H258" s="242" t="s">
        <v>380</v>
      </c>
      <c r="I258" s="162">
        <v>60</v>
      </c>
      <c r="J258" s="162">
        <v>200</v>
      </c>
      <c r="K258" s="162"/>
      <c r="L258" s="162"/>
      <c r="M258" s="162"/>
      <c r="N258" s="162"/>
      <c r="O258" s="162"/>
      <c r="P258" s="162"/>
      <c r="Q258" s="283">
        <v>134</v>
      </c>
    </row>
    <row r="259" spans="1:17" ht="15.75">
      <c r="A259" s="171">
        <v>600</v>
      </c>
      <c r="B259" s="172" t="s">
        <v>470</v>
      </c>
      <c r="C259" s="225">
        <v>1998</v>
      </c>
      <c r="D259" s="173" t="s">
        <v>14</v>
      </c>
      <c r="E259" s="157" t="s">
        <v>215</v>
      </c>
      <c r="F259" s="172" t="s">
        <v>264</v>
      </c>
      <c r="G259" s="172" t="s">
        <v>386</v>
      </c>
      <c r="H259" s="242" t="s">
        <v>380</v>
      </c>
      <c r="I259" s="162"/>
      <c r="J259" s="162">
        <v>200</v>
      </c>
      <c r="K259" s="162">
        <v>400</v>
      </c>
      <c r="L259" s="162"/>
      <c r="M259" s="162"/>
      <c r="N259" s="162"/>
      <c r="O259" s="162"/>
      <c r="P259" s="162"/>
      <c r="Q259" s="283">
        <v>135</v>
      </c>
    </row>
    <row r="260" spans="1:17" ht="15.75">
      <c r="A260" s="171">
        <v>593</v>
      </c>
      <c r="B260" s="172" t="s">
        <v>471</v>
      </c>
      <c r="C260" s="225">
        <v>2004</v>
      </c>
      <c r="D260" s="173"/>
      <c r="E260" s="157" t="s">
        <v>215</v>
      </c>
      <c r="F260" s="172" t="s">
        <v>362</v>
      </c>
      <c r="G260" s="172" t="s">
        <v>382</v>
      </c>
      <c r="H260" s="242" t="s">
        <v>380</v>
      </c>
      <c r="I260" s="162">
        <v>60</v>
      </c>
      <c r="J260" s="162">
        <v>200</v>
      </c>
      <c r="K260" s="162"/>
      <c r="L260" s="162"/>
      <c r="M260" s="162"/>
      <c r="N260" s="162"/>
      <c r="O260" s="162"/>
      <c r="P260" s="162"/>
      <c r="Q260" s="283">
        <v>136</v>
      </c>
    </row>
    <row r="261" spans="1:17" ht="15.75">
      <c r="A261" s="169">
        <v>595</v>
      </c>
      <c r="B261" s="158" t="s">
        <v>472</v>
      </c>
      <c r="C261" s="230">
        <v>2005</v>
      </c>
      <c r="D261" s="170"/>
      <c r="E261" s="157" t="s">
        <v>215</v>
      </c>
      <c r="F261" s="172" t="s">
        <v>362</v>
      </c>
      <c r="G261" s="172" t="s">
        <v>473</v>
      </c>
      <c r="H261" s="242" t="s">
        <v>380</v>
      </c>
      <c r="I261" s="162"/>
      <c r="J261" s="162">
        <v>200</v>
      </c>
      <c r="K261" s="162">
        <v>400</v>
      </c>
      <c r="L261" s="162"/>
      <c r="M261" s="162"/>
      <c r="N261" s="162"/>
      <c r="O261" s="162"/>
      <c r="P261" s="162"/>
      <c r="Q261" s="283">
        <v>137</v>
      </c>
    </row>
    <row r="262" spans="1:17" s="192" customFormat="1" ht="15.75">
      <c r="A262" s="171">
        <v>617</v>
      </c>
      <c r="B262" s="157" t="s">
        <v>474</v>
      </c>
      <c r="C262" s="225">
        <v>1999</v>
      </c>
      <c r="D262" s="164" t="s">
        <v>71</v>
      </c>
      <c r="E262" s="157" t="s">
        <v>215</v>
      </c>
      <c r="F262" s="172" t="s">
        <v>264</v>
      </c>
      <c r="G262" s="172" t="s">
        <v>475</v>
      </c>
      <c r="H262" s="242" t="s">
        <v>380</v>
      </c>
      <c r="I262" s="162">
        <v>60</v>
      </c>
      <c r="J262" s="162"/>
      <c r="K262" s="162"/>
      <c r="L262" s="162"/>
      <c r="M262" s="162"/>
      <c r="N262" s="162"/>
      <c r="O262" s="162"/>
      <c r="P262" s="162"/>
      <c r="Q262" s="283">
        <v>138</v>
      </c>
    </row>
    <row r="263" spans="1:17" ht="15.75">
      <c r="A263" s="169">
        <v>624</v>
      </c>
      <c r="B263" s="158" t="s">
        <v>476</v>
      </c>
      <c r="C263" s="230">
        <v>1999</v>
      </c>
      <c r="D263" s="170" t="s">
        <v>71</v>
      </c>
      <c r="E263" s="157" t="s">
        <v>215</v>
      </c>
      <c r="F263" s="172" t="s">
        <v>264</v>
      </c>
      <c r="G263" s="172" t="s">
        <v>475</v>
      </c>
      <c r="H263" s="242" t="s">
        <v>380</v>
      </c>
      <c r="I263" s="162">
        <v>60</v>
      </c>
      <c r="J263" s="162"/>
      <c r="K263" s="162"/>
      <c r="L263" s="162"/>
      <c r="M263" s="162"/>
      <c r="N263" s="162"/>
      <c r="O263" s="162"/>
      <c r="P263" s="162"/>
      <c r="Q263" s="283">
        <v>139</v>
      </c>
    </row>
    <row r="264" spans="1:17" s="192" customFormat="1" ht="15.75">
      <c r="A264" s="171">
        <v>650</v>
      </c>
      <c r="B264" s="149" t="s">
        <v>478</v>
      </c>
      <c r="C264" s="225">
        <v>2001</v>
      </c>
      <c r="D264" s="173" t="s">
        <v>70</v>
      </c>
      <c r="E264" s="157" t="s">
        <v>215</v>
      </c>
      <c r="F264" s="149" t="s">
        <v>479</v>
      </c>
      <c r="G264" s="149" t="s">
        <v>480</v>
      </c>
      <c r="H264" s="238"/>
      <c r="I264" s="162">
        <v>60</v>
      </c>
      <c r="J264" s="162">
        <v>200</v>
      </c>
      <c r="K264" s="162"/>
      <c r="L264" s="162"/>
      <c r="M264" s="162"/>
      <c r="N264" s="162"/>
      <c r="O264" s="162"/>
      <c r="P264" s="162"/>
      <c r="Q264" s="283">
        <v>140</v>
      </c>
    </row>
    <row r="265" spans="1:17" ht="15.75">
      <c r="A265" s="171">
        <v>649</v>
      </c>
      <c r="B265" s="172" t="s">
        <v>481</v>
      </c>
      <c r="C265" s="225">
        <v>2002</v>
      </c>
      <c r="D265" s="173" t="s">
        <v>70</v>
      </c>
      <c r="E265" s="157" t="s">
        <v>215</v>
      </c>
      <c r="F265" s="149" t="s">
        <v>479</v>
      </c>
      <c r="G265" s="149" t="s">
        <v>480</v>
      </c>
      <c r="H265" s="238"/>
      <c r="I265" s="162">
        <v>60</v>
      </c>
      <c r="J265" s="162">
        <v>200</v>
      </c>
      <c r="K265" s="162"/>
      <c r="L265" s="162"/>
      <c r="M265" s="162"/>
      <c r="N265" s="162"/>
      <c r="O265" s="162"/>
      <c r="P265" s="162"/>
      <c r="Q265" s="283">
        <v>141</v>
      </c>
    </row>
    <row r="266" spans="1:17" ht="15.75">
      <c r="A266" s="171">
        <v>648</v>
      </c>
      <c r="B266" s="172" t="s">
        <v>482</v>
      </c>
      <c r="C266" s="225">
        <v>2003</v>
      </c>
      <c r="D266" s="173" t="s">
        <v>69</v>
      </c>
      <c r="E266" s="157" t="s">
        <v>215</v>
      </c>
      <c r="F266" s="149" t="s">
        <v>479</v>
      </c>
      <c r="G266" s="149" t="s">
        <v>480</v>
      </c>
      <c r="H266" s="238"/>
      <c r="I266" s="162">
        <v>60</v>
      </c>
      <c r="J266" s="162"/>
      <c r="K266" s="162"/>
      <c r="L266" s="162"/>
      <c r="M266" s="162"/>
      <c r="N266" s="162"/>
      <c r="O266" s="162"/>
      <c r="P266" s="162"/>
      <c r="Q266" s="283">
        <v>142</v>
      </c>
    </row>
    <row r="267" spans="1:17" ht="15.75">
      <c r="A267" s="171">
        <v>647</v>
      </c>
      <c r="B267" s="172" t="s">
        <v>483</v>
      </c>
      <c r="C267" s="225">
        <v>2003</v>
      </c>
      <c r="D267" s="173" t="s">
        <v>119</v>
      </c>
      <c r="E267" s="157" t="s">
        <v>215</v>
      </c>
      <c r="F267" s="149" t="s">
        <v>479</v>
      </c>
      <c r="G267" s="149" t="s">
        <v>480</v>
      </c>
      <c r="H267" s="238"/>
      <c r="I267" s="162">
        <v>60</v>
      </c>
      <c r="J267" s="162">
        <v>200</v>
      </c>
      <c r="K267" s="162"/>
      <c r="L267" s="162"/>
      <c r="M267" s="162"/>
      <c r="N267" s="162"/>
      <c r="O267" s="162"/>
      <c r="P267" s="162"/>
      <c r="Q267" s="283">
        <v>143</v>
      </c>
    </row>
    <row r="268" spans="1:17" ht="15.75">
      <c r="A268" s="171">
        <v>646</v>
      </c>
      <c r="B268" s="172" t="s">
        <v>484</v>
      </c>
      <c r="C268" s="225">
        <v>2003</v>
      </c>
      <c r="D268" s="173" t="s">
        <v>69</v>
      </c>
      <c r="E268" s="157" t="s">
        <v>215</v>
      </c>
      <c r="F268" s="149" t="s">
        <v>479</v>
      </c>
      <c r="G268" s="149" t="s">
        <v>480</v>
      </c>
      <c r="H268" s="238"/>
      <c r="I268" s="162">
        <v>60</v>
      </c>
      <c r="J268" s="162">
        <v>200</v>
      </c>
      <c r="K268" s="162"/>
      <c r="L268" s="162"/>
      <c r="M268" s="162"/>
      <c r="N268" s="162"/>
      <c r="O268" s="162"/>
      <c r="P268" s="162"/>
      <c r="Q268" s="283">
        <v>144</v>
      </c>
    </row>
    <row r="269" spans="1:17" s="191" customFormat="1" ht="15.75">
      <c r="A269" s="171">
        <v>645</v>
      </c>
      <c r="B269" s="172" t="s">
        <v>485</v>
      </c>
      <c r="C269" s="225">
        <v>2005</v>
      </c>
      <c r="D269" s="173" t="s">
        <v>119</v>
      </c>
      <c r="E269" s="157" t="s">
        <v>215</v>
      </c>
      <c r="F269" s="149" t="s">
        <v>479</v>
      </c>
      <c r="G269" s="149" t="s">
        <v>480</v>
      </c>
      <c r="H269" s="238"/>
      <c r="I269" s="162">
        <v>60</v>
      </c>
      <c r="J269" s="162">
        <v>200</v>
      </c>
      <c r="K269" s="162"/>
      <c r="L269" s="162"/>
      <c r="M269" s="162"/>
      <c r="N269" s="162"/>
      <c r="O269" s="162"/>
      <c r="P269" s="162"/>
      <c r="Q269" s="283">
        <v>145</v>
      </c>
    </row>
    <row r="270" spans="1:17" ht="15.75">
      <c r="A270" s="169">
        <v>644</v>
      </c>
      <c r="B270" s="158" t="s">
        <v>486</v>
      </c>
      <c r="C270" s="230">
        <v>2003</v>
      </c>
      <c r="D270" s="170" t="s">
        <v>69</v>
      </c>
      <c r="E270" s="157" t="s">
        <v>215</v>
      </c>
      <c r="F270" s="149" t="s">
        <v>479</v>
      </c>
      <c r="G270" s="149" t="s">
        <v>480</v>
      </c>
      <c r="H270" s="238"/>
      <c r="I270" s="162"/>
      <c r="J270" s="162">
        <v>200</v>
      </c>
      <c r="K270" s="162">
        <v>400</v>
      </c>
      <c r="L270" s="162"/>
      <c r="M270" s="162"/>
      <c r="N270" s="162"/>
      <c r="O270" s="162"/>
      <c r="P270" s="162"/>
      <c r="Q270" s="283">
        <v>146</v>
      </c>
    </row>
    <row r="271" spans="1:17" ht="15.75">
      <c r="A271" s="169">
        <v>643</v>
      </c>
      <c r="B271" s="158" t="s">
        <v>487</v>
      </c>
      <c r="C271" s="230">
        <v>1989</v>
      </c>
      <c r="D271" s="170" t="s">
        <v>15</v>
      </c>
      <c r="E271" s="161" t="s">
        <v>215</v>
      </c>
      <c r="F271" s="158" t="s">
        <v>488</v>
      </c>
      <c r="G271" s="158" t="s">
        <v>489</v>
      </c>
      <c r="H271" s="241" t="s">
        <v>380</v>
      </c>
      <c r="I271" s="169"/>
      <c r="J271" s="169"/>
      <c r="K271" s="169"/>
      <c r="L271" s="169">
        <v>800</v>
      </c>
      <c r="M271" s="169">
        <v>1500</v>
      </c>
      <c r="N271" s="169"/>
      <c r="O271" s="169"/>
      <c r="P271" s="169"/>
      <c r="Q271" s="283">
        <v>147</v>
      </c>
    </row>
    <row r="272" spans="1:17" ht="15.75">
      <c r="A272" s="169">
        <v>626</v>
      </c>
      <c r="B272" s="158" t="s">
        <v>490</v>
      </c>
      <c r="C272" s="230">
        <v>1998</v>
      </c>
      <c r="D272" s="170" t="s">
        <v>71</v>
      </c>
      <c r="E272" s="157" t="s">
        <v>215</v>
      </c>
      <c r="F272" s="149" t="s">
        <v>264</v>
      </c>
      <c r="G272" s="149" t="s">
        <v>396</v>
      </c>
      <c r="H272" s="238"/>
      <c r="I272" s="162"/>
      <c r="J272" s="162"/>
      <c r="K272" s="162"/>
      <c r="L272" s="162">
        <v>800</v>
      </c>
      <c r="M272" s="162"/>
      <c r="N272" s="162"/>
      <c r="O272" s="162"/>
      <c r="P272" s="162"/>
      <c r="Q272" s="283">
        <v>148</v>
      </c>
    </row>
    <row r="273" spans="1:17" s="192" customFormat="1" ht="15.75">
      <c r="A273" s="171">
        <v>632</v>
      </c>
      <c r="B273" s="172" t="s">
        <v>491</v>
      </c>
      <c r="C273" s="225">
        <v>1989</v>
      </c>
      <c r="D273" s="173" t="s">
        <v>14</v>
      </c>
      <c r="E273" s="157" t="s">
        <v>215</v>
      </c>
      <c r="F273" s="149" t="s">
        <v>492</v>
      </c>
      <c r="G273" s="149" t="s">
        <v>493</v>
      </c>
      <c r="H273" s="238"/>
      <c r="I273" s="162"/>
      <c r="J273" s="162">
        <v>200</v>
      </c>
      <c r="K273" s="162"/>
      <c r="L273" s="162"/>
      <c r="M273" s="162"/>
      <c r="N273" s="162"/>
      <c r="O273" s="162"/>
      <c r="P273" s="162"/>
      <c r="Q273" s="283">
        <v>149</v>
      </c>
    </row>
    <row r="274" spans="1:17" s="192" customFormat="1" ht="15.75">
      <c r="A274" s="171">
        <v>631</v>
      </c>
      <c r="B274" s="149" t="s">
        <v>494</v>
      </c>
      <c r="C274" s="225">
        <v>2000</v>
      </c>
      <c r="D274" s="173" t="s">
        <v>71</v>
      </c>
      <c r="E274" s="157" t="s">
        <v>215</v>
      </c>
      <c r="F274" s="149" t="s">
        <v>492</v>
      </c>
      <c r="G274" s="149" t="s">
        <v>495</v>
      </c>
      <c r="H274" s="238"/>
      <c r="I274" s="162">
        <v>60</v>
      </c>
      <c r="J274" s="162">
        <v>200</v>
      </c>
      <c r="K274" s="162"/>
      <c r="L274" s="162"/>
      <c r="M274" s="162"/>
      <c r="N274" s="162"/>
      <c r="O274" s="162"/>
      <c r="P274" s="162"/>
      <c r="Q274" s="283">
        <v>150</v>
      </c>
    </row>
    <row r="275" spans="1:17" s="193" customFormat="1" ht="15.75">
      <c r="A275" s="174">
        <v>630</v>
      </c>
      <c r="B275" s="175" t="s">
        <v>496</v>
      </c>
      <c r="C275" s="232">
        <v>2002</v>
      </c>
      <c r="D275" s="173" t="s">
        <v>71</v>
      </c>
      <c r="E275" s="176" t="s">
        <v>215</v>
      </c>
      <c r="F275" s="175" t="s">
        <v>350</v>
      </c>
      <c r="G275" s="176" t="s">
        <v>497</v>
      </c>
      <c r="H275" s="243"/>
      <c r="I275" s="162">
        <v>60</v>
      </c>
      <c r="J275" s="162">
        <v>200</v>
      </c>
      <c r="K275" s="162"/>
      <c r="L275" s="162"/>
      <c r="M275" s="162"/>
      <c r="N275" s="162"/>
      <c r="O275" s="162"/>
      <c r="P275" s="162"/>
      <c r="Q275" s="283">
        <v>151</v>
      </c>
    </row>
    <row r="276" spans="1:17" s="192" customFormat="1" ht="15.75">
      <c r="A276" s="171">
        <v>629</v>
      </c>
      <c r="B276" s="157" t="s">
        <v>498</v>
      </c>
      <c r="C276" s="225">
        <v>1996</v>
      </c>
      <c r="D276" s="164" t="s">
        <v>71</v>
      </c>
      <c r="E276" s="176" t="s">
        <v>215</v>
      </c>
      <c r="F276" s="175" t="s">
        <v>492</v>
      </c>
      <c r="G276" s="176" t="s">
        <v>499</v>
      </c>
      <c r="H276" s="243"/>
      <c r="I276" s="162">
        <v>60</v>
      </c>
      <c r="J276" s="162">
        <v>200</v>
      </c>
      <c r="K276" s="162"/>
      <c r="L276" s="162"/>
      <c r="M276" s="162"/>
      <c r="N276" s="162"/>
      <c r="O276" s="162"/>
      <c r="P276" s="162"/>
      <c r="Q276" s="283">
        <v>152</v>
      </c>
    </row>
    <row r="277" spans="1:17" ht="15.75">
      <c r="A277" s="169">
        <v>628</v>
      </c>
      <c r="B277" s="158" t="s">
        <v>500</v>
      </c>
      <c r="C277" s="230">
        <v>2000</v>
      </c>
      <c r="D277" s="170" t="s">
        <v>70</v>
      </c>
      <c r="E277" s="176" t="s">
        <v>215</v>
      </c>
      <c r="F277" s="175" t="s">
        <v>492</v>
      </c>
      <c r="G277" s="176" t="s">
        <v>495</v>
      </c>
      <c r="H277" s="243"/>
      <c r="I277" s="162">
        <v>60</v>
      </c>
      <c r="J277" s="162">
        <v>200</v>
      </c>
      <c r="K277" s="162"/>
      <c r="L277" s="162"/>
      <c r="M277" s="162"/>
      <c r="N277" s="162"/>
      <c r="O277" s="162"/>
      <c r="P277" s="162"/>
      <c r="Q277" s="283">
        <v>153</v>
      </c>
    </row>
    <row r="278" spans="1:17" s="192" customFormat="1" ht="15.75">
      <c r="A278" s="171">
        <v>627</v>
      </c>
      <c r="B278" s="172" t="s">
        <v>501</v>
      </c>
      <c r="C278" s="232">
        <v>1999</v>
      </c>
      <c r="D278" s="173" t="s">
        <v>14</v>
      </c>
      <c r="E278" s="157" t="s">
        <v>215</v>
      </c>
      <c r="F278" s="172" t="s">
        <v>479</v>
      </c>
      <c r="G278" s="172" t="s">
        <v>502</v>
      </c>
      <c r="H278" s="242"/>
      <c r="I278" s="162"/>
      <c r="J278" s="162">
        <v>200</v>
      </c>
      <c r="K278" s="162"/>
      <c r="L278" s="162"/>
      <c r="M278" s="162"/>
      <c r="N278" s="162"/>
      <c r="O278" s="162"/>
      <c r="P278" s="162"/>
      <c r="Q278" s="283">
        <v>154</v>
      </c>
    </row>
    <row r="279" spans="1:17" ht="15.75">
      <c r="A279" s="171">
        <v>658</v>
      </c>
      <c r="B279" s="172" t="s">
        <v>503</v>
      </c>
      <c r="C279" s="225">
        <v>2001</v>
      </c>
      <c r="D279" s="173"/>
      <c r="E279" s="157" t="s">
        <v>215</v>
      </c>
      <c r="F279" s="172" t="s">
        <v>350</v>
      </c>
      <c r="G279" s="172" t="s">
        <v>504</v>
      </c>
      <c r="H279" s="242" t="s">
        <v>380</v>
      </c>
      <c r="I279" s="162"/>
      <c r="J279" s="162"/>
      <c r="K279" s="162">
        <v>400</v>
      </c>
      <c r="L279" s="162">
        <v>800</v>
      </c>
      <c r="M279" s="162"/>
      <c r="N279" s="162"/>
      <c r="O279" s="162"/>
      <c r="P279" s="162"/>
      <c r="Q279" s="283">
        <v>155</v>
      </c>
    </row>
    <row r="280" spans="1:17" s="192" customFormat="1" ht="15.75">
      <c r="A280" s="171">
        <v>657</v>
      </c>
      <c r="B280" s="175" t="s">
        <v>505</v>
      </c>
      <c r="C280" s="232">
        <v>2002</v>
      </c>
      <c r="D280" s="173"/>
      <c r="E280" s="176" t="s">
        <v>215</v>
      </c>
      <c r="F280" s="175" t="s">
        <v>350</v>
      </c>
      <c r="G280" s="176" t="s">
        <v>504</v>
      </c>
      <c r="H280" s="243" t="s">
        <v>380</v>
      </c>
      <c r="I280" s="162"/>
      <c r="J280" s="162"/>
      <c r="K280" s="162">
        <v>400</v>
      </c>
      <c r="L280" s="162">
        <v>800</v>
      </c>
      <c r="M280" s="162"/>
      <c r="N280" s="162"/>
      <c r="O280" s="162"/>
      <c r="P280" s="162"/>
      <c r="Q280" s="283">
        <v>156</v>
      </c>
    </row>
    <row r="281" spans="1:17" ht="15.75">
      <c r="A281" s="169">
        <v>673</v>
      </c>
      <c r="B281" s="158" t="s">
        <v>506</v>
      </c>
      <c r="C281" s="230">
        <v>2004</v>
      </c>
      <c r="D281" s="170"/>
      <c r="E281" s="157" t="s">
        <v>215</v>
      </c>
      <c r="F281" s="172" t="s">
        <v>479</v>
      </c>
      <c r="G281" s="157" t="s">
        <v>480</v>
      </c>
      <c r="H281" s="238"/>
      <c r="I281" s="162">
        <v>60</v>
      </c>
      <c r="J281" s="162">
        <v>200</v>
      </c>
      <c r="K281" s="162"/>
      <c r="L281" s="162"/>
      <c r="M281" s="162"/>
      <c r="N281" s="162"/>
      <c r="O281" s="162"/>
      <c r="P281" s="162"/>
      <c r="Q281" s="283">
        <v>157</v>
      </c>
    </row>
    <row r="282" spans="1:17" s="192" customFormat="1" ht="15.75">
      <c r="A282" s="154">
        <v>672</v>
      </c>
      <c r="B282" s="149" t="s">
        <v>507</v>
      </c>
      <c r="C282" s="231">
        <v>2003</v>
      </c>
      <c r="D282" s="153" t="s">
        <v>71</v>
      </c>
      <c r="E282" s="157" t="s">
        <v>215</v>
      </c>
      <c r="F282" s="172" t="s">
        <v>264</v>
      </c>
      <c r="G282" s="149" t="s">
        <v>508</v>
      </c>
      <c r="H282" s="238"/>
      <c r="I282" s="162">
        <v>60</v>
      </c>
      <c r="J282" s="162"/>
      <c r="K282" s="162"/>
      <c r="L282" s="162"/>
      <c r="M282" s="162"/>
      <c r="N282" s="162" t="s">
        <v>107</v>
      </c>
      <c r="O282" s="162"/>
      <c r="P282" s="162"/>
      <c r="Q282" s="283">
        <v>158</v>
      </c>
    </row>
    <row r="283" spans="1:17" ht="15.75">
      <c r="A283" s="169">
        <v>671</v>
      </c>
      <c r="B283" s="158" t="s">
        <v>510</v>
      </c>
      <c r="C283" s="230">
        <v>2003</v>
      </c>
      <c r="D283" s="170" t="s">
        <v>71</v>
      </c>
      <c r="E283" s="161" t="s">
        <v>215</v>
      </c>
      <c r="F283" s="158" t="s">
        <v>264</v>
      </c>
      <c r="G283" s="158" t="s">
        <v>509</v>
      </c>
      <c r="H283" s="241"/>
      <c r="I283" s="162">
        <v>60</v>
      </c>
      <c r="J283" s="162"/>
      <c r="K283" s="162"/>
      <c r="L283" s="162"/>
      <c r="M283" s="162"/>
      <c r="N283" s="162" t="s">
        <v>107</v>
      </c>
      <c r="O283" s="162"/>
      <c r="P283" s="162"/>
      <c r="Q283" s="283">
        <v>159</v>
      </c>
    </row>
    <row r="284" spans="1:17" ht="15.75">
      <c r="A284" s="171">
        <v>670</v>
      </c>
      <c r="B284" s="172" t="s">
        <v>511</v>
      </c>
      <c r="C284" s="225">
        <v>2000</v>
      </c>
      <c r="D284" s="173" t="s">
        <v>70</v>
      </c>
      <c r="E284" s="157" t="s">
        <v>215</v>
      </c>
      <c r="F284" s="172" t="s">
        <v>264</v>
      </c>
      <c r="G284" s="172" t="s">
        <v>512</v>
      </c>
      <c r="H284" s="242"/>
      <c r="I284" s="162"/>
      <c r="J284" s="162"/>
      <c r="K284" s="162"/>
      <c r="L284" s="162"/>
      <c r="M284" s="162"/>
      <c r="N284" s="162" t="s">
        <v>107</v>
      </c>
      <c r="O284" s="162"/>
      <c r="P284" s="162" t="s">
        <v>109</v>
      </c>
      <c r="Q284" s="283">
        <v>160</v>
      </c>
    </row>
    <row r="285" spans="1:17" ht="15.75">
      <c r="A285" s="171">
        <v>669</v>
      </c>
      <c r="B285" s="172" t="s">
        <v>513</v>
      </c>
      <c r="C285" s="225">
        <v>2001</v>
      </c>
      <c r="D285" s="173" t="s">
        <v>70</v>
      </c>
      <c r="E285" s="157" t="s">
        <v>215</v>
      </c>
      <c r="F285" s="172" t="s">
        <v>264</v>
      </c>
      <c r="G285" s="172" t="s">
        <v>514</v>
      </c>
      <c r="H285" s="242"/>
      <c r="I285" s="162">
        <v>60</v>
      </c>
      <c r="J285" s="162"/>
      <c r="K285" s="162"/>
      <c r="L285" s="162"/>
      <c r="M285" s="162"/>
      <c r="N285" s="162"/>
      <c r="O285" s="162"/>
      <c r="P285" s="162"/>
      <c r="Q285" s="283">
        <v>161</v>
      </c>
    </row>
    <row r="286" spans="1:17" ht="15.75">
      <c r="A286" s="171">
        <v>668</v>
      </c>
      <c r="B286" s="172" t="s">
        <v>548</v>
      </c>
      <c r="C286" s="225">
        <v>2002</v>
      </c>
      <c r="D286" s="173" t="s">
        <v>70</v>
      </c>
      <c r="E286" s="157" t="s">
        <v>215</v>
      </c>
      <c r="F286" s="172" t="s">
        <v>264</v>
      </c>
      <c r="G286" s="172" t="s">
        <v>514</v>
      </c>
      <c r="H286" s="242"/>
      <c r="I286" s="162">
        <v>60</v>
      </c>
      <c r="J286" s="162"/>
      <c r="K286" s="162"/>
      <c r="L286" s="162"/>
      <c r="M286" s="162"/>
      <c r="N286" s="162"/>
      <c r="O286" s="162"/>
      <c r="P286" s="162"/>
      <c r="Q286" s="283">
        <v>162</v>
      </c>
    </row>
    <row r="287" spans="1:17" s="192" customFormat="1" ht="15.75">
      <c r="A287" s="171">
        <v>667</v>
      </c>
      <c r="B287" s="149" t="s">
        <v>515</v>
      </c>
      <c r="C287" s="225">
        <v>1999</v>
      </c>
      <c r="D287" s="173" t="s">
        <v>71</v>
      </c>
      <c r="E287" s="157" t="s">
        <v>215</v>
      </c>
      <c r="F287" s="172" t="s">
        <v>264</v>
      </c>
      <c r="G287" s="149" t="s">
        <v>513</v>
      </c>
      <c r="H287" s="238"/>
      <c r="I287" s="162">
        <v>60</v>
      </c>
      <c r="J287" s="162"/>
      <c r="K287" s="162"/>
      <c r="L287" s="162"/>
      <c r="M287" s="162"/>
      <c r="N287" s="162"/>
      <c r="O287" s="162"/>
      <c r="P287" s="162"/>
      <c r="Q287" s="283">
        <v>163</v>
      </c>
    </row>
    <row r="288" spans="1:17" ht="15.75">
      <c r="A288" s="169">
        <v>666</v>
      </c>
      <c r="B288" s="158" t="s">
        <v>516</v>
      </c>
      <c r="C288" s="230">
        <v>1996</v>
      </c>
      <c r="D288" s="170" t="s">
        <v>14</v>
      </c>
      <c r="E288" s="157" t="s">
        <v>215</v>
      </c>
      <c r="F288" s="172" t="s">
        <v>264</v>
      </c>
      <c r="G288" s="149" t="s">
        <v>517</v>
      </c>
      <c r="H288" s="238"/>
      <c r="I288" s="162">
        <v>60</v>
      </c>
      <c r="J288" s="162"/>
      <c r="K288" s="162"/>
      <c r="L288" s="162"/>
      <c r="M288" s="162"/>
      <c r="N288" s="162"/>
      <c r="O288" s="162"/>
      <c r="P288" s="162"/>
      <c r="Q288" s="283">
        <v>164</v>
      </c>
    </row>
    <row r="289" spans="1:17" ht="15.75">
      <c r="A289" s="202">
        <v>663</v>
      </c>
      <c r="B289" s="186" t="s">
        <v>518</v>
      </c>
      <c r="C289" s="224">
        <v>2004</v>
      </c>
      <c r="D289" s="203" t="s">
        <v>69</v>
      </c>
      <c r="E289" s="205" t="s">
        <v>215</v>
      </c>
      <c r="F289" s="186" t="s">
        <v>519</v>
      </c>
      <c r="G289" s="186" t="s">
        <v>520</v>
      </c>
      <c r="K289" s="202">
        <v>400</v>
      </c>
      <c r="L289" s="202">
        <v>800</v>
      </c>
      <c r="Q289" s="283">
        <v>165</v>
      </c>
    </row>
    <row r="290" spans="1:17" ht="15.75">
      <c r="A290" s="171">
        <v>662</v>
      </c>
      <c r="B290" s="172" t="s">
        <v>521</v>
      </c>
      <c r="C290" s="225">
        <v>2004</v>
      </c>
      <c r="D290" s="173" t="s">
        <v>69</v>
      </c>
      <c r="E290" s="157" t="s">
        <v>215</v>
      </c>
      <c r="F290" s="172" t="s">
        <v>519</v>
      </c>
      <c r="G290" s="172" t="s">
        <v>520</v>
      </c>
      <c r="H290" s="242"/>
      <c r="I290" s="162"/>
      <c r="J290" s="162">
        <v>200</v>
      </c>
      <c r="K290" s="162">
        <v>400</v>
      </c>
      <c r="L290" s="162"/>
      <c r="M290" s="162"/>
      <c r="N290" s="162"/>
      <c r="O290" s="162"/>
      <c r="P290" s="162"/>
      <c r="Q290" s="283">
        <v>166</v>
      </c>
    </row>
    <row r="291" spans="1:17" s="192" customFormat="1" ht="15.75">
      <c r="A291" s="171">
        <v>684</v>
      </c>
      <c r="B291" s="172" t="s">
        <v>522</v>
      </c>
      <c r="C291" s="225">
        <v>2002</v>
      </c>
      <c r="D291" s="173"/>
      <c r="E291" s="157" t="s">
        <v>215</v>
      </c>
      <c r="F291" s="172" t="s">
        <v>523</v>
      </c>
      <c r="G291" s="172" t="s">
        <v>524</v>
      </c>
      <c r="H291" s="242"/>
      <c r="I291" s="162"/>
      <c r="J291" s="162"/>
      <c r="K291" s="162"/>
      <c r="L291" s="162">
        <v>800</v>
      </c>
      <c r="M291" s="162">
        <v>1500</v>
      </c>
      <c r="N291" s="162"/>
      <c r="O291" s="162"/>
      <c r="P291" s="162"/>
      <c r="Q291" s="283">
        <v>167</v>
      </c>
    </row>
    <row r="292" spans="1:17" ht="15.75">
      <c r="A292" s="169">
        <v>683</v>
      </c>
      <c r="B292" s="158" t="s">
        <v>525</v>
      </c>
      <c r="C292" s="230">
        <v>2001</v>
      </c>
      <c r="D292" s="170"/>
      <c r="E292" s="161" t="s">
        <v>215</v>
      </c>
      <c r="F292" s="158" t="s">
        <v>479</v>
      </c>
      <c r="G292" s="158" t="s">
        <v>524</v>
      </c>
      <c r="H292" s="241"/>
      <c r="I292" s="162"/>
      <c r="J292" s="162">
        <v>200</v>
      </c>
      <c r="K292" s="162"/>
      <c r="L292" s="162"/>
      <c r="M292" s="162"/>
      <c r="N292" s="162"/>
      <c r="O292" s="162"/>
      <c r="P292" s="162"/>
      <c r="Q292" s="283">
        <v>168</v>
      </c>
    </row>
    <row r="293" spans="1:17" ht="15.75">
      <c r="A293" s="169">
        <v>682</v>
      </c>
      <c r="B293" s="158" t="s">
        <v>526</v>
      </c>
      <c r="C293" s="230">
        <v>2003</v>
      </c>
      <c r="D293" s="170"/>
      <c r="E293" s="161" t="s">
        <v>215</v>
      </c>
      <c r="F293" s="158" t="s">
        <v>479</v>
      </c>
      <c r="G293" s="158" t="s">
        <v>524</v>
      </c>
      <c r="H293" s="241"/>
      <c r="I293" s="162"/>
      <c r="J293" s="162">
        <v>200</v>
      </c>
      <c r="K293" s="162"/>
      <c r="L293" s="162"/>
      <c r="M293" s="162"/>
      <c r="N293" s="162"/>
      <c r="O293" s="162"/>
      <c r="P293" s="162"/>
      <c r="Q293" s="283">
        <v>169</v>
      </c>
    </row>
    <row r="294" spans="1:17" ht="15.75">
      <c r="A294" s="169">
        <v>681</v>
      </c>
      <c r="B294" s="158" t="s">
        <v>527</v>
      </c>
      <c r="C294" s="230">
        <v>2004</v>
      </c>
      <c r="D294" s="170"/>
      <c r="E294" s="161" t="s">
        <v>215</v>
      </c>
      <c r="F294" s="158" t="s">
        <v>479</v>
      </c>
      <c r="G294" s="158" t="s">
        <v>524</v>
      </c>
      <c r="H294" s="241"/>
      <c r="I294" s="162">
        <v>60</v>
      </c>
      <c r="J294" s="162">
        <v>200</v>
      </c>
      <c r="K294" s="162"/>
      <c r="L294" s="162"/>
      <c r="M294" s="162"/>
      <c r="N294" s="162"/>
      <c r="O294" s="162"/>
      <c r="P294" s="162"/>
      <c r="Q294" s="283">
        <v>170</v>
      </c>
    </row>
    <row r="295" spans="1:17" ht="15.75">
      <c r="A295" s="171">
        <v>690</v>
      </c>
      <c r="B295" s="172" t="s">
        <v>528</v>
      </c>
      <c r="C295" s="225">
        <v>1995</v>
      </c>
      <c r="D295" s="173" t="s">
        <v>14</v>
      </c>
      <c r="E295" s="157" t="s">
        <v>215</v>
      </c>
      <c r="F295" s="172" t="s">
        <v>479</v>
      </c>
      <c r="G295" s="172" t="s">
        <v>529</v>
      </c>
      <c r="H295" s="242"/>
      <c r="I295" s="162"/>
      <c r="J295" s="162"/>
      <c r="K295" s="162"/>
      <c r="L295" s="162">
        <v>800</v>
      </c>
      <c r="M295" s="162">
        <v>1500</v>
      </c>
      <c r="N295" s="162"/>
      <c r="O295" s="162"/>
      <c r="P295" s="162"/>
      <c r="Q295" s="283">
        <v>171</v>
      </c>
    </row>
    <row r="296" spans="1:17" ht="15.75">
      <c r="A296" s="171">
        <v>689</v>
      </c>
      <c r="B296" s="172" t="s">
        <v>530</v>
      </c>
      <c r="C296" s="225">
        <v>2002</v>
      </c>
      <c r="D296" s="173" t="s">
        <v>70</v>
      </c>
      <c r="E296" s="157" t="s">
        <v>215</v>
      </c>
      <c r="F296" s="172" t="s">
        <v>479</v>
      </c>
      <c r="G296" s="172" t="s">
        <v>531</v>
      </c>
      <c r="H296" s="242"/>
      <c r="I296" s="162"/>
      <c r="J296" s="162"/>
      <c r="K296" s="162">
        <v>400</v>
      </c>
      <c r="L296" s="162">
        <v>800</v>
      </c>
      <c r="M296" s="162"/>
      <c r="N296" s="162"/>
      <c r="O296" s="162"/>
      <c r="P296" s="162"/>
      <c r="Q296" s="283">
        <v>172</v>
      </c>
    </row>
    <row r="297" spans="1:17" s="191" customFormat="1" ht="15.75">
      <c r="A297" s="171">
        <v>674</v>
      </c>
      <c r="B297" s="172" t="s">
        <v>532</v>
      </c>
      <c r="C297" s="225">
        <v>2001</v>
      </c>
      <c r="D297" s="173" t="s">
        <v>71</v>
      </c>
      <c r="E297" s="157" t="s">
        <v>215</v>
      </c>
      <c r="F297" s="172" t="s">
        <v>479</v>
      </c>
      <c r="G297" s="172" t="s">
        <v>533</v>
      </c>
      <c r="H297" s="242"/>
      <c r="I297" s="162"/>
      <c r="J297" s="162"/>
      <c r="K297" s="162">
        <v>400</v>
      </c>
      <c r="L297" s="162">
        <v>800</v>
      </c>
      <c r="M297" s="162"/>
      <c r="N297" s="162"/>
      <c r="O297" s="162"/>
      <c r="P297" s="162"/>
      <c r="Q297" s="283">
        <v>173</v>
      </c>
    </row>
    <row r="298" spans="1:17" s="192" customFormat="1" ht="15.75">
      <c r="A298" s="171">
        <v>182</v>
      </c>
      <c r="B298" s="157" t="s">
        <v>384</v>
      </c>
      <c r="C298" s="225">
        <v>2001</v>
      </c>
      <c r="D298" s="164"/>
      <c r="E298" s="157" t="s">
        <v>215</v>
      </c>
      <c r="F298" s="157" t="s">
        <v>362</v>
      </c>
      <c r="G298" s="157" t="s">
        <v>382</v>
      </c>
      <c r="H298" s="238"/>
      <c r="I298" s="162"/>
      <c r="J298" s="162"/>
      <c r="K298" s="162"/>
      <c r="L298" s="162"/>
      <c r="M298" s="162"/>
      <c r="N298" s="162"/>
      <c r="O298" s="162"/>
      <c r="P298" s="162"/>
      <c r="Q298" s="283">
        <v>174</v>
      </c>
    </row>
    <row r="299" spans="1:17" s="192" customFormat="1" ht="15.75">
      <c r="A299" s="171">
        <v>661</v>
      </c>
      <c r="B299" s="149" t="s">
        <v>563</v>
      </c>
      <c r="C299" s="225">
        <v>2002</v>
      </c>
      <c r="D299" s="173" t="s">
        <v>69</v>
      </c>
      <c r="E299" s="157" t="s">
        <v>215</v>
      </c>
      <c r="F299" s="172" t="s">
        <v>519</v>
      </c>
      <c r="G299" s="158" t="s">
        <v>520</v>
      </c>
      <c r="H299" s="241"/>
      <c r="I299" s="162"/>
      <c r="J299" s="162"/>
      <c r="K299" s="162"/>
      <c r="L299" s="162"/>
      <c r="M299" s="162"/>
      <c r="N299" s="162"/>
      <c r="O299" s="162"/>
      <c r="P299" s="162"/>
      <c r="Q299" s="283">
        <v>175</v>
      </c>
    </row>
    <row r="300" spans="1:17" ht="15.75">
      <c r="A300" s="171">
        <v>699</v>
      </c>
      <c r="B300" s="172" t="s">
        <v>564</v>
      </c>
      <c r="C300" s="225">
        <v>2002</v>
      </c>
      <c r="D300" s="173"/>
      <c r="E300" s="157" t="s">
        <v>215</v>
      </c>
      <c r="F300" s="172" t="s">
        <v>362</v>
      </c>
      <c r="G300" s="172" t="s">
        <v>538</v>
      </c>
      <c r="H300" s="242"/>
      <c r="I300" s="162"/>
      <c r="J300" s="162"/>
      <c r="K300" s="162"/>
      <c r="L300" s="162"/>
      <c r="M300" s="162"/>
      <c r="N300" s="162"/>
      <c r="O300" s="162"/>
      <c r="P300" s="162"/>
      <c r="Q300" s="283">
        <v>176</v>
      </c>
    </row>
    <row r="301" spans="1:17" s="12" customFormat="1" ht="15.75">
      <c r="A301" s="135">
        <v>256</v>
      </c>
      <c r="B301" s="151" t="s">
        <v>595</v>
      </c>
      <c r="C301" s="228">
        <v>2000</v>
      </c>
      <c r="D301" s="155"/>
      <c r="E301" s="160" t="s">
        <v>215</v>
      </c>
      <c r="F301" s="151" t="s">
        <v>264</v>
      </c>
      <c r="G301" s="151" t="s">
        <v>396</v>
      </c>
      <c r="H301" s="241"/>
      <c r="I301" s="162"/>
      <c r="J301" s="162"/>
      <c r="K301" s="162"/>
      <c r="L301" s="162"/>
      <c r="M301" s="162"/>
      <c r="N301" s="162"/>
      <c r="O301" s="162"/>
      <c r="P301" s="162"/>
      <c r="Q301" s="283">
        <v>177</v>
      </c>
    </row>
    <row r="302" spans="1:16" ht="15.75">
      <c r="A302" s="194"/>
      <c r="B302" s="195"/>
      <c r="C302" s="233"/>
      <c r="D302" s="197"/>
      <c r="E302" s="199"/>
      <c r="F302" s="199"/>
      <c r="G302" s="199"/>
      <c r="H302" s="245"/>
      <c r="I302" s="162"/>
      <c r="J302" s="162"/>
      <c r="K302" s="162"/>
      <c r="L302" s="162"/>
      <c r="M302" s="162"/>
      <c r="N302" s="162"/>
      <c r="O302" s="162"/>
      <c r="P302" s="162"/>
    </row>
    <row r="303" spans="5:16" ht="15.75">
      <c r="E303" s="199"/>
      <c r="F303" s="199"/>
      <c r="G303" s="199"/>
      <c r="H303" s="245"/>
      <c r="I303" s="162"/>
      <c r="J303" s="162"/>
      <c r="K303" s="162"/>
      <c r="L303" s="162"/>
      <c r="M303" s="162"/>
      <c r="N303" s="162"/>
      <c r="O303" s="162"/>
      <c r="P303" s="162"/>
    </row>
    <row r="304" spans="5:16" ht="15.75">
      <c r="E304" s="199"/>
      <c r="F304" s="199"/>
      <c r="G304" s="199"/>
      <c r="H304" s="245"/>
      <c r="I304" s="169"/>
      <c r="J304" s="169"/>
      <c r="K304" s="169"/>
      <c r="L304" s="169"/>
      <c r="M304" s="169"/>
      <c r="N304" s="169"/>
      <c r="O304" s="169"/>
      <c r="P304" s="169"/>
    </row>
    <row r="305" spans="1:16" ht="15.75">
      <c r="A305" s="194"/>
      <c r="B305" s="195"/>
      <c r="C305" s="233"/>
      <c r="D305" s="197"/>
      <c r="E305" s="199"/>
      <c r="F305" s="199"/>
      <c r="G305" s="199"/>
      <c r="H305" s="245"/>
      <c r="I305" s="162"/>
      <c r="J305" s="162"/>
      <c r="K305" s="162"/>
      <c r="L305" s="162"/>
      <c r="M305" s="162"/>
      <c r="N305" s="162"/>
      <c r="O305" s="162"/>
      <c r="P305" s="162"/>
    </row>
    <row r="306" spans="1:16" s="12" customFormat="1" ht="15.75">
      <c r="A306" s="7"/>
      <c r="C306" s="85"/>
      <c r="D306" s="204"/>
      <c r="E306" s="14"/>
      <c r="H306" s="246"/>
      <c r="I306" s="169"/>
      <c r="J306" s="169"/>
      <c r="K306" s="169"/>
      <c r="L306" s="169"/>
      <c r="M306" s="169"/>
      <c r="N306" s="169"/>
      <c r="O306" s="169"/>
      <c r="P306" s="169"/>
    </row>
    <row r="307" spans="1:16" s="192" customFormat="1" ht="15.75">
      <c r="A307" s="138"/>
      <c r="B307" s="199"/>
      <c r="C307" s="234"/>
      <c r="D307" s="200"/>
      <c r="E307" s="201"/>
      <c r="F307" s="201"/>
      <c r="G307" s="201"/>
      <c r="H307" s="245"/>
      <c r="I307" s="169"/>
      <c r="J307" s="169"/>
      <c r="K307" s="169"/>
      <c r="L307" s="169"/>
      <c r="M307" s="169"/>
      <c r="N307" s="169"/>
      <c r="O307" s="169"/>
      <c r="P307" s="169"/>
    </row>
    <row r="308" spans="9:16" ht="15.75">
      <c r="I308" s="171"/>
      <c r="J308" s="171"/>
      <c r="K308" s="171"/>
      <c r="L308" s="171"/>
      <c r="M308" s="171"/>
      <c r="N308" s="171"/>
      <c r="O308" s="171"/>
      <c r="P308" s="171"/>
    </row>
    <row r="309" spans="1:16" ht="15.75">
      <c r="A309" s="194"/>
      <c r="B309" s="195"/>
      <c r="C309" s="233"/>
      <c r="D309" s="206"/>
      <c r="E309" s="198"/>
      <c r="F309" s="195"/>
      <c r="G309" s="195"/>
      <c r="H309" s="247"/>
      <c r="I309" s="185"/>
      <c r="J309" s="185"/>
      <c r="K309" s="185"/>
      <c r="L309" s="185"/>
      <c r="M309" s="185"/>
      <c r="N309" s="185"/>
      <c r="O309" s="185"/>
      <c r="P309" s="185"/>
    </row>
    <row r="310" spans="1:16" s="192" customFormat="1" ht="15.75">
      <c r="A310" s="194"/>
      <c r="B310" s="199"/>
      <c r="C310" s="233"/>
      <c r="D310" s="197"/>
      <c r="E310" s="201"/>
      <c r="F310" s="199"/>
      <c r="G310" s="199"/>
      <c r="H310" s="245"/>
      <c r="I310" s="135"/>
      <c r="J310" s="135"/>
      <c r="K310" s="135"/>
      <c r="L310" s="135"/>
      <c r="M310" s="135"/>
      <c r="N310" s="135"/>
      <c r="O310" s="135"/>
      <c r="P310" s="135"/>
    </row>
    <row r="311" spans="1:16" ht="15.75">
      <c r="A311" s="194"/>
      <c r="B311" s="195"/>
      <c r="C311" s="233"/>
      <c r="D311" s="206"/>
      <c r="E311" s="198"/>
      <c r="F311" s="195"/>
      <c r="G311" s="195"/>
      <c r="H311" s="247"/>
      <c r="I311" s="171"/>
      <c r="J311" s="171"/>
      <c r="K311" s="171"/>
      <c r="L311" s="171"/>
      <c r="M311" s="171"/>
      <c r="N311" s="171"/>
      <c r="O311" s="171"/>
      <c r="P311" s="171"/>
    </row>
    <row r="312" spans="9:16" ht="15.75">
      <c r="I312" s="169"/>
      <c r="J312" s="169"/>
      <c r="K312" s="169"/>
      <c r="L312" s="169"/>
      <c r="M312" s="169"/>
      <c r="N312" s="169"/>
      <c r="O312" s="169"/>
      <c r="P312" s="169"/>
    </row>
    <row r="313" spans="1:16" ht="15.75">
      <c r="A313" s="194"/>
      <c r="B313" s="195"/>
      <c r="C313" s="233"/>
      <c r="D313" s="206"/>
      <c r="E313" s="198"/>
      <c r="F313" s="195"/>
      <c r="G313" s="195"/>
      <c r="H313" s="247"/>
      <c r="I313" s="171"/>
      <c r="J313" s="171"/>
      <c r="K313" s="171"/>
      <c r="L313" s="171"/>
      <c r="M313" s="171"/>
      <c r="N313" s="171"/>
      <c r="O313" s="171"/>
      <c r="P313" s="171"/>
    </row>
    <row r="314" spans="1:16" s="192" customFormat="1" ht="15.75">
      <c r="A314" s="194"/>
      <c r="B314" s="199"/>
      <c r="C314" s="233"/>
      <c r="D314" s="197"/>
      <c r="E314" s="201"/>
      <c r="F314" s="199"/>
      <c r="G314" s="199"/>
      <c r="H314" s="245"/>
      <c r="I314" s="162"/>
      <c r="J314" s="162"/>
      <c r="K314" s="162"/>
      <c r="L314" s="162"/>
      <c r="M314" s="162"/>
      <c r="N314" s="162"/>
      <c r="O314" s="162"/>
      <c r="P314" s="162"/>
    </row>
    <row r="315" spans="1:16" ht="15.75">
      <c r="A315" s="194"/>
      <c r="B315" s="195"/>
      <c r="C315" s="233"/>
      <c r="D315" s="206"/>
      <c r="E315" s="198"/>
      <c r="F315" s="195"/>
      <c r="G315" s="195"/>
      <c r="H315" s="247"/>
      <c r="I315" s="171"/>
      <c r="J315" s="171"/>
      <c r="K315" s="171"/>
      <c r="L315" s="171"/>
      <c r="M315" s="171"/>
      <c r="N315" s="171"/>
      <c r="O315" s="171"/>
      <c r="P315" s="171"/>
    </row>
    <row r="316" spans="1:16" ht="15.75">
      <c r="A316" s="194"/>
      <c r="B316" s="195"/>
      <c r="C316" s="233"/>
      <c r="D316" s="206"/>
      <c r="E316" s="198"/>
      <c r="F316" s="195"/>
      <c r="G316" s="195"/>
      <c r="H316" s="247"/>
      <c r="I316" s="169"/>
      <c r="J316" s="169"/>
      <c r="K316" s="169"/>
      <c r="L316" s="169"/>
      <c r="M316" s="169"/>
      <c r="N316" s="169"/>
      <c r="O316" s="169"/>
      <c r="P316" s="169"/>
    </row>
    <row r="317" spans="1:16" ht="15.75">
      <c r="A317" s="194"/>
      <c r="B317" s="195"/>
      <c r="C317" s="233"/>
      <c r="D317" s="197"/>
      <c r="E317" s="198"/>
      <c r="F317" s="195"/>
      <c r="G317" s="195"/>
      <c r="H317" s="247"/>
      <c r="I317" s="171"/>
      <c r="J317" s="171"/>
      <c r="K317" s="171"/>
      <c r="L317" s="171"/>
      <c r="M317" s="171"/>
      <c r="N317" s="171"/>
      <c r="O317" s="171"/>
      <c r="P317" s="171"/>
    </row>
    <row r="318" spans="1:16" s="192" customFormat="1" ht="15.75">
      <c r="A318" s="194"/>
      <c r="C318" s="233"/>
      <c r="D318" s="197"/>
      <c r="E318" s="201"/>
      <c r="H318" s="244"/>
      <c r="I318" s="169"/>
      <c r="J318" s="169"/>
      <c r="K318" s="169"/>
      <c r="L318" s="169"/>
      <c r="M318" s="169"/>
      <c r="N318" s="169"/>
      <c r="O318" s="169"/>
      <c r="P318" s="169"/>
    </row>
    <row r="319" spans="1:16" s="192" customFormat="1" ht="15.75">
      <c r="A319" s="194"/>
      <c r="B319" s="201"/>
      <c r="C319" s="233"/>
      <c r="D319" s="196"/>
      <c r="E319" s="201"/>
      <c r="F319" s="201"/>
      <c r="G319" s="201"/>
      <c r="H319" s="245"/>
      <c r="I319" s="169"/>
      <c r="J319" s="169"/>
      <c r="K319" s="169"/>
      <c r="L319" s="169"/>
      <c r="M319" s="169"/>
      <c r="N319" s="169"/>
      <c r="O319" s="169"/>
      <c r="P319" s="169"/>
    </row>
    <row r="320" spans="1:16" s="192" customFormat="1" ht="15.75">
      <c r="A320" s="194"/>
      <c r="B320" s="201"/>
      <c r="C320" s="233"/>
      <c r="D320" s="196"/>
      <c r="E320" s="201"/>
      <c r="F320" s="201"/>
      <c r="G320" s="201"/>
      <c r="H320" s="245"/>
      <c r="I320" s="171"/>
      <c r="J320" s="171"/>
      <c r="K320" s="171"/>
      <c r="L320" s="171"/>
      <c r="M320" s="171"/>
      <c r="N320" s="171"/>
      <c r="O320" s="171"/>
      <c r="P320" s="171"/>
    </row>
    <row r="321" spans="1:16" ht="15.75">
      <c r="A321" s="194"/>
      <c r="B321" s="195"/>
      <c r="C321" s="233"/>
      <c r="D321" s="197"/>
      <c r="E321" s="198"/>
      <c r="F321" s="195"/>
      <c r="G321" s="195"/>
      <c r="H321" s="247"/>
      <c r="I321" s="135"/>
      <c r="J321" s="135"/>
      <c r="K321" s="135"/>
      <c r="L321" s="135"/>
      <c r="M321" s="135"/>
      <c r="N321" s="135"/>
      <c r="O321" s="135"/>
      <c r="P321" s="135"/>
    </row>
    <row r="322" spans="1:16" s="191" customFormat="1" ht="15.75">
      <c r="A322" s="194"/>
      <c r="B322" s="192"/>
      <c r="C322" s="233"/>
      <c r="D322" s="197"/>
      <c r="E322" s="201"/>
      <c r="F322" s="192"/>
      <c r="G322" s="192"/>
      <c r="H322" s="244"/>
      <c r="I322" s="171"/>
      <c r="J322" s="171"/>
      <c r="K322" s="171"/>
      <c r="L322" s="171"/>
      <c r="M322" s="171"/>
      <c r="N322" s="171"/>
      <c r="O322" s="171"/>
      <c r="P322" s="171"/>
    </row>
    <row r="323" spans="1:16" s="192" customFormat="1" ht="15.75">
      <c r="A323" s="194"/>
      <c r="B323" s="199"/>
      <c r="C323" s="233"/>
      <c r="D323" s="197"/>
      <c r="E323" s="201"/>
      <c r="F323" s="199"/>
      <c r="G323" s="199"/>
      <c r="H323" s="245"/>
      <c r="I323" s="185"/>
      <c r="J323" s="185"/>
      <c r="K323" s="185"/>
      <c r="L323" s="185"/>
      <c r="M323" s="185"/>
      <c r="N323" s="185"/>
      <c r="O323" s="185"/>
      <c r="P323" s="185"/>
    </row>
    <row r="324" spans="1:16" ht="15.75">
      <c r="A324" s="194"/>
      <c r="B324" s="195"/>
      <c r="C324" s="233"/>
      <c r="D324" s="197"/>
      <c r="E324" s="198"/>
      <c r="F324" s="195"/>
      <c r="G324" s="195"/>
      <c r="H324" s="247"/>
      <c r="I324" s="171"/>
      <c r="J324" s="171"/>
      <c r="K324" s="171"/>
      <c r="L324" s="171"/>
      <c r="M324" s="171"/>
      <c r="N324" s="171"/>
      <c r="O324" s="171"/>
      <c r="P324" s="171"/>
    </row>
    <row r="325" spans="1:16" s="192" customFormat="1" ht="15.75">
      <c r="A325" s="194"/>
      <c r="C325" s="233"/>
      <c r="D325" s="197"/>
      <c r="E325" s="201"/>
      <c r="H325" s="244"/>
      <c r="I325" s="171"/>
      <c r="J325" s="171"/>
      <c r="K325" s="171"/>
      <c r="L325" s="171"/>
      <c r="M325" s="171"/>
      <c r="N325" s="171"/>
      <c r="O325" s="171"/>
      <c r="P325" s="171"/>
    </row>
    <row r="326" spans="1:16" s="191" customFormat="1" ht="15.75">
      <c r="A326" s="194"/>
      <c r="B326" s="192"/>
      <c r="C326" s="233"/>
      <c r="D326" s="197"/>
      <c r="E326" s="201"/>
      <c r="F326" s="192"/>
      <c r="G326" s="192"/>
      <c r="H326" s="244"/>
      <c r="I326" s="171"/>
      <c r="J326" s="171"/>
      <c r="K326" s="171"/>
      <c r="L326" s="171"/>
      <c r="M326" s="171"/>
      <c r="N326" s="171"/>
      <c r="O326" s="171"/>
      <c r="P326" s="171"/>
    </row>
    <row r="327" spans="1:16" s="192" customFormat="1" ht="15.75">
      <c r="A327" s="194"/>
      <c r="B327" s="199"/>
      <c r="C327" s="233"/>
      <c r="D327" s="197"/>
      <c r="E327" s="201"/>
      <c r="F327" s="199"/>
      <c r="G327" s="199"/>
      <c r="H327" s="245"/>
      <c r="I327" s="162"/>
      <c r="J327" s="162"/>
      <c r="K327" s="162"/>
      <c r="L327" s="162"/>
      <c r="M327" s="162"/>
      <c r="N327" s="162"/>
      <c r="O327" s="162"/>
      <c r="P327" s="162"/>
    </row>
    <row r="328" spans="1:16" s="192" customFormat="1" ht="15.75">
      <c r="A328" s="194"/>
      <c r="C328" s="233"/>
      <c r="D328" s="197"/>
      <c r="E328" s="201"/>
      <c r="H328" s="244"/>
      <c r="I328" s="171"/>
      <c r="J328" s="171"/>
      <c r="K328" s="171"/>
      <c r="L328" s="171"/>
      <c r="M328" s="171"/>
      <c r="N328" s="171"/>
      <c r="O328" s="171"/>
      <c r="P328" s="171"/>
    </row>
    <row r="329" spans="1:16" s="192" customFormat="1" ht="15.75">
      <c r="A329" s="138"/>
      <c r="B329" s="199"/>
      <c r="C329" s="234"/>
      <c r="D329" s="200"/>
      <c r="E329" s="201"/>
      <c r="F329" s="201"/>
      <c r="G329" s="201"/>
      <c r="H329" s="245"/>
      <c r="I329" s="185"/>
      <c r="J329" s="185"/>
      <c r="K329" s="185"/>
      <c r="L329" s="185"/>
      <c r="M329" s="185"/>
      <c r="N329" s="185"/>
      <c r="O329" s="185"/>
      <c r="P329" s="185"/>
    </row>
    <row r="330" spans="1:16" ht="15.75">
      <c r="A330" s="194"/>
      <c r="B330" s="195"/>
      <c r="C330" s="233"/>
      <c r="D330" s="206"/>
      <c r="E330" s="198"/>
      <c r="F330" s="195"/>
      <c r="G330" s="195"/>
      <c r="H330" s="247"/>
      <c r="I330" s="173"/>
      <c r="J330" s="173"/>
      <c r="K330" s="173"/>
      <c r="L330" s="173"/>
      <c r="M330" s="173"/>
      <c r="N330" s="173"/>
      <c r="O330" s="173"/>
      <c r="P330" s="173"/>
    </row>
    <row r="331" spans="1:16" s="191" customFormat="1" ht="15.75">
      <c r="A331" s="194"/>
      <c r="B331" s="192"/>
      <c r="C331" s="233"/>
      <c r="D331" s="197"/>
      <c r="E331" s="201"/>
      <c r="F331" s="192"/>
      <c r="G331" s="192"/>
      <c r="H331" s="244"/>
      <c r="I331" s="162"/>
      <c r="J331" s="162"/>
      <c r="K331" s="162"/>
      <c r="L331" s="162"/>
      <c r="M331" s="162"/>
      <c r="N331" s="162"/>
      <c r="O331" s="162"/>
      <c r="P331" s="162"/>
    </row>
    <row r="332" spans="1:16" s="192" customFormat="1" ht="15.75">
      <c r="A332" s="138"/>
      <c r="B332" s="199"/>
      <c r="C332" s="234"/>
      <c r="D332" s="200"/>
      <c r="E332" s="201"/>
      <c r="F332" s="201"/>
      <c r="G332" s="201"/>
      <c r="H332" s="245"/>
      <c r="I332" s="171"/>
      <c r="J332" s="171"/>
      <c r="K332" s="171"/>
      <c r="L332" s="171"/>
      <c r="M332" s="171"/>
      <c r="N332" s="171"/>
      <c r="O332" s="171"/>
      <c r="P332" s="171"/>
    </row>
    <row r="333" spans="1:16" ht="15.75">
      <c r="A333" s="194"/>
      <c r="B333" s="195"/>
      <c r="C333" s="233"/>
      <c r="D333" s="206"/>
      <c r="E333" s="198"/>
      <c r="F333" s="195"/>
      <c r="G333" s="195"/>
      <c r="H333" s="247"/>
      <c r="I333" s="169"/>
      <c r="J333" s="169"/>
      <c r="K333" s="169"/>
      <c r="L333" s="169"/>
      <c r="M333" s="169"/>
      <c r="N333" s="169"/>
      <c r="O333" s="169"/>
      <c r="P333" s="169"/>
    </row>
    <row r="334" spans="1:16" s="191" customFormat="1" ht="15.75">
      <c r="A334" s="194"/>
      <c r="B334" s="192"/>
      <c r="C334" s="233"/>
      <c r="D334" s="197"/>
      <c r="E334" s="201"/>
      <c r="F334" s="192"/>
      <c r="G334" s="192"/>
      <c r="H334" s="244"/>
      <c r="I334" s="169"/>
      <c r="J334" s="169"/>
      <c r="K334" s="169"/>
      <c r="L334" s="169"/>
      <c r="M334" s="169"/>
      <c r="N334" s="169"/>
      <c r="O334" s="169"/>
      <c r="P334" s="169"/>
    </row>
    <row r="335" spans="1:16" s="191" customFormat="1" ht="15.75">
      <c r="A335" s="194"/>
      <c r="B335" s="192"/>
      <c r="C335" s="233"/>
      <c r="D335" s="197"/>
      <c r="E335" s="201"/>
      <c r="F335" s="192"/>
      <c r="G335" s="192"/>
      <c r="H335" s="244"/>
      <c r="I335" s="171"/>
      <c r="J335" s="171"/>
      <c r="K335" s="171"/>
      <c r="L335" s="171"/>
      <c r="M335" s="171"/>
      <c r="N335" s="171"/>
      <c r="O335" s="171"/>
      <c r="P335" s="171"/>
    </row>
    <row r="336" spans="1:16" s="192" customFormat="1" ht="15.75">
      <c r="A336" s="194"/>
      <c r="B336" s="199"/>
      <c r="C336" s="233"/>
      <c r="D336" s="197"/>
      <c r="E336" s="201"/>
      <c r="F336" s="199"/>
      <c r="G336" s="199"/>
      <c r="H336" s="245"/>
      <c r="I336" s="135"/>
      <c r="J336" s="135"/>
      <c r="K336" s="135"/>
      <c r="L336" s="135"/>
      <c r="M336" s="135"/>
      <c r="N336" s="135"/>
      <c r="O336" s="135"/>
      <c r="P336" s="135"/>
    </row>
    <row r="337" spans="9:16" ht="15.75">
      <c r="I337" s="162"/>
      <c r="J337" s="162"/>
      <c r="K337" s="162"/>
      <c r="L337" s="162"/>
      <c r="M337" s="162"/>
      <c r="N337" s="162"/>
      <c r="O337" s="162"/>
      <c r="P337" s="162"/>
    </row>
    <row r="338" spans="9:16" ht="15.75">
      <c r="I338" s="169"/>
      <c r="J338" s="169"/>
      <c r="K338" s="169"/>
      <c r="L338" s="169"/>
      <c r="M338" s="169"/>
      <c r="N338" s="169"/>
      <c r="O338" s="169"/>
      <c r="P338" s="169"/>
    </row>
    <row r="339" spans="9:16" ht="15.75">
      <c r="I339" s="171"/>
      <c r="J339" s="171"/>
      <c r="K339" s="171"/>
      <c r="L339" s="171"/>
      <c r="M339" s="171"/>
      <c r="N339" s="171"/>
      <c r="O339" s="171"/>
      <c r="P339" s="171"/>
    </row>
    <row r="340" spans="9:16" ht="15.75">
      <c r="I340" s="185"/>
      <c r="J340" s="185"/>
      <c r="K340" s="185"/>
      <c r="L340" s="185"/>
      <c r="M340" s="185"/>
      <c r="N340" s="185"/>
      <c r="O340" s="185"/>
      <c r="P340" s="185"/>
    </row>
    <row r="341" spans="9:16" ht="15.75">
      <c r="I341" s="171"/>
      <c r="J341" s="171"/>
      <c r="K341" s="171"/>
      <c r="L341" s="171"/>
      <c r="M341" s="171"/>
      <c r="N341" s="171"/>
      <c r="O341" s="171"/>
      <c r="P341" s="171"/>
    </row>
    <row r="342" spans="9:16" ht="15.75">
      <c r="I342" s="169"/>
      <c r="J342" s="169"/>
      <c r="K342" s="169"/>
      <c r="L342" s="169"/>
      <c r="M342" s="169"/>
      <c r="N342" s="169"/>
      <c r="O342" s="169"/>
      <c r="P342" s="169"/>
    </row>
    <row r="343" spans="9:16" ht="15.75">
      <c r="I343" s="171"/>
      <c r="J343" s="171"/>
      <c r="K343" s="171"/>
      <c r="L343" s="171"/>
      <c r="M343" s="171"/>
      <c r="N343" s="171"/>
      <c r="O343" s="171"/>
      <c r="P343" s="171"/>
    </row>
    <row r="344" spans="9:16" ht="15.75">
      <c r="I344" s="185"/>
      <c r="J344" s="185"/>
      <c r="K344" s="185"/>
      <c r="L344" s="185"/>
      <c r="M344" s="185"/>
      <c r="N344" s="185"/>
      <c r="O344" s="185"/>
      <c r="P344" s="185"/>
    </row>
    <row r="345" spans="9:16" ht="15.75">
      <c r="I345" s="171"/>
      <c r="J345" s="171"/>
      <c r="K345" s="171"/>
      <c r="L345" s="171"/>
      <c r="M345" s="171"/>
      <c r="N345" s="171"/>
      <c r="O345" s="171"/>
      <c r="P345" s="171"/>
    </row>
    <row r="346" spans="9:16" ht="15.75">
      <c r="I346" s="171"/>
      <c r="J346" s="171"/>
      <c r="K346" s="171"/>
      <c r="L346" s="171"/>
      <c r="M346" s="171"/>
      <c r="N346" s="171"/>
      <c r="O346" s="171"/>
      <c r="P346" s="171"/>
    </row>
    <row r="347" spans="9:16" ht="15.75">
      <c r="I347" s="171"/>
      <c r="J347" s="171"/>
      <c r="K347" s="171"/>
      <c r="L347" s="171"/>
      <c r="M347" s="171"/>
      <c r="N347" s="171"/>
      <c r="O347" s="171"/>
      <c r="P347" s="171"/>
    </row>
    <row r="348" spans="9:16" ht="15.75">
      <c r="I348" s="171"/>
      <c r="J348" s="171"/>
      <c r="K348" s="171"/>
      <c r="L348" s="171"/>
      <c r="M348" s="171"/>
      <c r="N348" s="171"/>
      <c r="O348" s="171"/>
      <c r="P348" s="171"/>
    </row>
    <row r="349" spans="9:16" ht="15.75">
      <c r="I349" s="162"/>
      <c r="J349" s="162"/>
      <c r="K349" s="162"/>
      <c r="L349" s="162"/>
      <c r="M349" s="162"/>
      <c r="N349" s="162"/>
      <c r="O349" s="162"/>
      <c r="P349" s="162"/>
    </row>
    <row r="350" spans="9:16" ht="15.75">
      <c r="I350" s="162"/>
      <c r="J350" s="162"/>
      <c r="K350" s="162"/>
      <c r="L350" s="162"/>
      <c r="M350" s="162"/>
      <c r="N350" s="162"/>
      <c r="O350" s="162"/>
      <c r="P350" s="162"/>
    </row>
    <row r="351" spans="9:16" ht="15.75">
      <c r="I351" s="171"/>
      <c r="J351" s="171"/>
      <c r="K351" s="171"/>
      <c r="L351" s="171"/>
      <c r="M351" s="171"/>
      <c r="N351" s="171"/>
      <c r="O351" s="171"/>
      <c r="P351" s="171"/>
    </row>
    <row r="352" spans="9:16" ht="15.75">
      <c r="I352" s="171"/>
      <c r="J352" s="171"/>
      <c r="K352" s="171"/>
      <c r="L352" s="171"/>
      <c r="M352" s="171"/>
      <c r="N352" s="171"/>
      <c r="O352" s="171"/>
      <c r="P352" s="171"/>
    </row>
    <row r="353" spans="9:16" ht="15.75">
      <c r="I353" s="185"/>
      <c r="J353" s="185"/>
      <c r="K353" s="185"/>
      <c r="L353" s="185"/>
      <c r="M353" s="185"/>
      <c r="N353" s="185"/>
      <c r="O353" s="185"/>
      <c r="P353" s="185"/>
    </row>
    <row r="354" spans="9:16" ht="15.75">
      <c r="I354" s="171"/>
      <c r="J354" s="171"/>
      <c r="K354" s="171"/>
      <c r="L354" s="171"/>
      <c r="M354" s="171"/>
      <c r="N354" s="171"/>
      <c r="O354" s="171"/>
      <c r="P354" s="171"/>
    </row>
    <row r="355" spans="9:16" ht="15.75">
      <c r="I355" s="171"/>
      <c r="J355" s="171"/>
      <c r="K355" s="171"/>
      <c r="L355" s="171"/>
      <c r="M355" s="171"/>
      <c r="N355" s="171"/>
      <c r="O355" s="171"/>
      <c r="P355" s="171"/>
    </row>
    <row r="356" spans="9:16" ht="15.75">
      <c r="I356" s="171"/>
      <c r="J356" s="171"/>
      <c r="K356" s="171"/>
      <c r="L356" s="171"/>
      <c r="M356" s="171"/>
      <c r="N356" s="171"/>
      <c r="O356" s="171"/>
      <c r="P356" s="171"/>
    </row>
    <row r="357" spans="9:16" ht="15.75">
      <c r="I357" s="185"/>
      <c r="J357" s="185"/>
      <c r="K357" s="185"/>
      <c r="L357" s="185"/>
      <c r="M357" s="185"/>
      <c r="N357" s="185"/>
      <c r="O357" s="185"/>
      <c r="P357" s="185"/>
    </row>
    <row r="358" spans="9:16" ht="15.75">
      <c r="I358" s="171"/>
      <c r="J358" s="171"/>
      <c r="K358" s="171"/>
      <c r="L358" s="171"/>
      <c r="M358" s="171"/>
      <c r="N358" s="171"/>
      <c r="O358" s="171"/>
      <c r="P358" s="171"/>
    </row>
    <row r="359" spans="9:16" ht="15.75">
      <c r="I359" s="162"/>
      <c r="J359" s="162"/>
      <c r="K359" s="162"/>
      <c r="L359" s="162"/>
      <c r="M359" s="162"/>
      <c r="N359" s="162"/>
      <c r="O359" s="162"/>
      <c r="P359" s="162"/>
    </row>
    <row r="360" spans="9:16" ht="15.75">
      <c r="I360" s="171"/>
      <c r="J360" s="171"/>
      <c r="K360" s="171"/>
      <c r="L360" s="171"/>
      <c r="M360" s="171"/>
      <c r="N360" s="171"/>
      <c r="O360" s="171"/>
      <c r="P360" s="171"/>
    </row>
    <row r="361" spans="9:16" ht="15.75">
      <c r="I361" s="171"/>
      <c r="J361" s="171"/>
      <c r="K361" s="171"/>
      <c r="L361" s="171"/>
      <c r="M361" s="171"/>
      <c r="N361" s="171"/>
      <c r="O361" s="171"/>
      <c r="P361" s="171"/>
    </row>
    <row r="362" spans="9:16" ht="15.75">
      <c r="I362" s="162"/>
      <c r="J362" s="162"/>
      <c r="K362" s="162"/>
      <c r="L362" s="162"/>
      <c r="M362" s="162"/>
      <c r="N362" s="162"/>
      <c r="O362" s="162"/>
      <c r="P362" s="162"/>
    </row>
    <row r="363" spans="9:16" ht="15.75">
      <c r="I363" s="171"/>
      <c r="J363" s="171"/>
      <c r="K363" s="171"/>
      <c r="L363" s="171"/>
      <c r="M363" s="171"/>
      <c r="N363" s="171"/>
      <c r="O363" s="171"/>
      <c r="P363" s="171"/>
    </row>
    <row r="364" spans="9:16" ht="15.75">
      <c r="I364" s="171"/>
      <c r="J364" s="171"/>
      <c r="K364" s="171"/>
      <c r="L364" s="171"/>
      <c r="M364" s="171"/>
      <c r="N364" s="171"/>
      <c r="O364" s="171"/>
      <c r="P364" s="171"/>
    </row>
    <row r="365" spans="9:16" ht="15.75">
      <c r="I365" s="171"/>
      <c r="J365" s="171"/>
      <c r="K365" s="171"/>
      <c r="L365" s="171"/>
      <c r="M365" s="171"/>
      <c r="N365" s="171"/>
      <c r="O365" s="171"/>
      <c r="P365" s="171"/>
    </row>
    <row r="366" spans="9:16" ht="15.75">
      <c r="I366" s="185"/>
      <c r="J366" s="185"/>
      <c r="K366" s="185"/>
      <c r="L366" s="185"/>
      <c r="M366" s="185"/>
      <c r="N366" s="185"/>
      <c r="O366" s="185"/>
      <c r="P366" s="185"/>
    </row>
    <row r="367" spans="9:16" ht="15.75">
      <c r="I367" s="169"/>
      <c r="J367" s="169"/>
      <c r="K367" s="169"/>
      <c r="L367" s="169"/>
      <c r="M367" s="169"/>
      <c r="N367" s="169"/>
      <c r="O367" s="169"/>
      <c r="P367" s="169"/>
    </row>
    <row r="368" spans="9:16" ht="15.75">
      <c r="I368" s="169"/>
      <c r="J368" s="169"/>
      <c r="K368" s="169"/>
      <c r="L368" s="169"/>
      <c r="M368" s="169"/>
      <c r="N368" s="169"/>
      <c r="O368" s="169"/>
      <c r="P368" s="169"/>
    </row>
    <row r="369" spans="9:16" ht="15.75">
      <c r="I369" s="169"/>
      <c r="J369" s="169"/>
      <c r="K369" s="169"/>
      <c r="L369" s="169"/>
      <c r="M369" s="169"/>
      <c r="N369" s="169"/>
      <c r="O369" s="169"/>
      <c r="P369" s="169"/>
    </row>
    <row r="370" spans="9:16" ht="15.75">
      <c r="I370" s="169"/>
      <c r="J370" s="169"/>
      <c r="K370" s="169"/>
      <c r="L370" s="169"/>
      <c r="M370" s="169"/>
      <c r="N370" s="169"/>
      <c r="O370" s="169"/>
      <c r="P370" s="169"/>
    </row>
    <row r="371" spans="9:16" ht="15.75">
      <c r="I371" s="169"/>
      <c r="J371" s="169"/>
      <c r="K371" s="169"/>
      <c r="L371" s="169"/>
      <c r="M371" s="169"/>
      <c r="N371" s="169"/>
      <c r="O371" s="169"/>
      <c r="P371" s="169"/>
    </row>
    <row r="372" spans="9:16" ht="15.75">
      <c r="I372" s="169"/>
      <c r="J372" s="169"/>
      <c r="K372" s="169"/>
      <c r="L372" s="169"/>
      <c r="M372" s="169"/>
      <c r="N372" s="169"/>
      <c r="O372" s="169"/>
      <c r="P372" s="169"/>
    </row>
    <row r="373" spans="9:16" ht="15.75">
      <c r="I373" s="169"/>
      <c r="J373" s="169"/>
      <c r="K373" s="169"/>
      <c r="L373" s="169"/>
      <c r="M373" s="169"/>
      <c r="N373" s="169"/>
      <c r="O373" s="169"/>
      <c r="P373" s="169"/>
    </row>
    <row r="374" spans="9:16" ht="15.75">
      <c r="I374" s="169"/>
      <c r="J374" s="169"/>
      <c r="K374" s="169"/>
      <c r="L374" s="169"/>
      <c r="M374" s="169"/>
      <c r="N374" s="169"/>
      <c r="O374" s="169"/>
      <c r="P374" s="169"/>
    </row>
    <row r="375" spans="9:16" ht="15.75">
      <c r="I375" s="169"/>
      <c r="J375" s="169"/>
      <c r="K375" s="169"/>
      <c r="L375" s="169"/>
      <c r="M375" s="169"/>
      <c r="N375" s="169"/>
      <c r="O375" s="169"/>
      <c r="P375" s="169"/>
    </row>
    <row r="376" spans="9:16" ht="15.75">
      <c r="I376" s="169"/>
      <c r="J376" s="169"/>
      <c r="K376" s="169"/>
      <c r="L376" s="169"/>
      <c r="M376" s="169"/>
      <c r="N376" s="169"/>
      <c r="O376" s="169"/>
      <c r="P376" s="169"/>
    </row>
    <row r="377" spans="9:16" ht="15.75">
      <c r="I377" s="169"/>
      <c r="J377" s="169"/>
      <c r="K377" s="169"/>
      <c r="L377" s="169"/>
      <c r="M377" s="169"/>
      <c r="N377" s="169"/>
      <c r="O377" s="169"/>
      <c r="P377" s="169"/>
    </row>
    <row r="378" spans="9:16" ht="15.75">
      <c r="I378" s="169"/>
      <c r="J378" s="169"/>
      <c r="K378" s="169"/>
      <c r="L378" s="169"/>
      <c r="M378" s="169"/>
      <c r="N378" s="169"/>
      <c r="O378" s="169"/>
      <c r="P378" s="169"/>
    </row>
    <row r="379" spans="9:16" ht="15.75">
      <c r="I379" s="169"/>
      <c r="J379" s="169"/>
      <c r="K379" s="169"/>
      <c r="L379" s="169"/>
      <c r="M379" s="169"/>
      <c r="N379" s="169"/>
      <c r="O379" s="169"/>
      <c r="P379" s="169"/>
    </row>
    <row r="380" spans="9:16" ht="15.75">
      <c r="I380" s="169"/>
      <c r="J380" s="169"/>
      <c r="K380" s="169"/>
      <c r="L380" s="169"/>
      <c r="M380" s="169"/>
      <c r="N380" s="169"/>
      <c r="O380" s="169"/>
      <c r="P380" s="169"/>
    </row>
    <row r="381" spans="9:16" ht="15.75">
      <c r="I381" s="169"/>
      <c r="J381" s="169"/>
      <c r="K381" s="169"/>
      <c r="L381" s="169"/>
      <c r="M381" s="169"/>
      <c r="N381" s="169"/>
      <c r="O381" s="169"/>
      <c r="P381" s="169"/>
    </row>
    <row r="382" spans="9:16" ht="15.75">
      <c r="I382" s="169"/>
      <c r="J382" s="169"/>
      <c r="K382" s="169"/>
      <c r="L382" s="169"/>
      <c r="M382" s="169"/>
      <c r="N382" s="169"/>
      <c r="O382" s="169"/>
      <c r="P382" s="169"/>
    </row>
    <row r="383" spans="9:16" ht="15.75">
      <c r="I383" s="169"/>
      <c r="J383" s="169"/>
      <c r="K383" s="169"/>
      <c r="L383" s="169"/>
      <c r="M383" s="169"/>
      <c r="N383" s="169"/>
      <c r="O383" s="169"/>
      <c r="P383" s="169"/>
    </row>
    <row r="384" spans="9:16" ht="15.75">
      <c r="I384" s="169"/>
      <c r="J384" s="169"/>
      <c r="K384" s="169"/>
      <c r="L384" s="169"/>
      <c r="M384" s="169"/>
      <c r="N384" s="169"/>
      <c r="O384" s="169"/>
      <c r="P384" s="169"/>
    </row>
    <row r="385" spans="9:16" ht="15.75">
      <c r="I385" s="169"/>
      <c r="J385" s="169"/>
      <c r="K385" s="169"/>
      <c r="L385" s="169"/>
      <c r="M385" s="169"/>
      <c r="N385" s="169"/>
      <c r="O385" s="169"/>
      <c r="P385" s="169"/>
    </row>
    <row r="386" spans="9:16" ht="15.75">
      <c r="I386" s="169"/>
      <c r="J386" s="169"/>
      <c r="K386" s="169"/>
      <c r="L386" s="169"/>
      <c r="M386" s="169"/>
      <c r="N386" s="169"/>
      <c r="O386" s="169"/>
      <c r="P386" s="169"/>
    </row>
    <row r="387" spans="9:16" ht="15.75">
      <c r="I387" s="169"/>
      <c r="J387" s="169"/>
      <c r="K387" s="169"/>
      <c r="L387" s="169"/>
      <c r="M387" s="169"/>
      <c r="N387" s="169"/>
      <c r="O387" s="169"/>
      <c r="P387" s="169"/>
    </row>
    <row r="388" spans="9:16" ht="15.75">
      <c r="I388" s="169"/>
      <c r="J388" s="169"/>
      <c r="K388" s="169"/>
      <c r="L388" s="169"/>
      <c r="M388" s="169"/>
      <c r="N388" s="169"/>
      <c r="O388" s="169"/>
      <c r="P388" s="169"/>
    </row>
    <row r="389" spans="9:16" ht="15.75">
      <c r="I389" s="169"/>
      <c r="J389" s="169"/>
      <c r="K389" s="169"/>
      <c r="L389" s="169"/>
      <c r="M389" s="169"/>
      <c r="N389" s="169"/>
      <c r="O389" s="169"/>
      <c r="P389" s="169"/>
    </row>
    <row r="390" spans="9:16" ht="15.75">
      <c r="I390" s="169"/>
      <c r="J390" s="169"/>
      <c r="K390" s="169"/>
      <c r="L390" s="169"/>
      <c r="M390" s="169"/>
      <c r="N390" s="169"/>
      <c r="O390" s="169"/>
      <c r="P390" s="169"/>
    </row>
    <row r="391" spans="9:16" ht="15.75">
      <c r="I391" s="169"/>
      <c r="J391" s="169"/>
      <c r="K391" s="169"/>
      <c r="L391" s="169"/>
      <c r="M391" s="169"/>
      <c r="N391" s="169"/>
      <c r="O391" s="169"/>
      <c r="P391" s="169"/>
    </row>
    <row r="392" spans="9:16" ht="15.75">
      <c r="I392" s="169"/>
      <c r="J392" s="169"/>
      <c r="K392" s="169"/>
      <c r="L392" s="169"/>
      <c r="M392" s="169"/>
      <c r="N392" s="169"/>
      <c r="O392" s="169"/>
      <c r="P392" s="169"/>
    </row>
    <row r="393" spans="9:16" ht="15.75">
      <c r="I393" s="169"/>
      <c r="J393" s="169"/>
      <c r="K393" s="169"/>
      <c r="L393" s="169"/>
      <c r="M393" s="169"/>
      <c r="N393" s="169"/>
      <c r="O393" s="169"/>
      <c r="P393" s="169"/>
    </row>
    <row r="394" spans="9:16" ht="15.75">
      <c r="I394" s="169"/>
      <c r="J394" s="169"/>
      <c r="K394" s="169"/>
      <c r="L394" s="169"/>
      <c r="M394" s="169"/>
      <c r="N394" s="169"/>
      <c r="O394" s="169"/>
      <c r="P394" s="169"/>
    </row>
    <row r="395" spans="9:16" ht="15.75">
      <c r="I395" s="169"/>
      <c r="J395" s="169"/>
      <c r="K395" s="169"/>
      <c r="L395" s="169"/>
      <c r="M395" s="169"/>
      <c r="N395" s="169"/>
      <c r="O395" s="169"/>
      <c r="P395" s="169"/>
    </row>
    <row r="396" spans="9:16" ht="15.75">
      <c r="I396" s="169"/>
      <c r="J396" s="169"/>
      <c r="K396" s="169"/>
      <c r="L396" s="169"/>
      <c r="M396" s="169"/>
      <c r="N396" s="169"/>
      <c r="O396" s="169"/>
      <c r="P396" s="169"/>
    </row>
    <row r="397" spans="9:16" ht="15.75">
      <c r="I397" s="169"/>
      <c r="J397" s="169"/>
      <c r="K397" s="169"/>
      <c r="L397" s="169"/>
      <c r="M397" s="169"/>
      <c r="N397" s="169"/>
      <c r="O397" s="169"/>
      <c r="P397" s="169"/>
    </row>
    <row r="398" spans="9:16" ht="15.75">
      <c r="I398" s="169"/>
      <c r="J398" s="169"/>
      <c r="K398" s="169"/>
      <c r="L398" s="169"/>
      <c r="M398" s="169"/>
      <c r="N398" s="169"/>
      <c r="O398" s="169"/>
      <c r="P398" s="169"/>
    </row>
    <row r="399" spans="9:16" ht="15.75">
      <c r="I399" s="169"/>
      <c r="J399" s="169"/>
      <c r="K399" s="169"/>
      <c r="L399" s="169"/>
      <c r="M399" s="169"/>
      <c r="N399" s="169"/>
      <c r="O399" s="169"/>
      <c r="P399" s="169"/>
    </row>
    <row r="400" spans="9:16" ht="15.75">
      <c r="I400" s="169"/>
      <c r="J400" s="169"/>
      <c r="K400" s="169"/>
      <c r="L400" s="169"/>
      <c r="M400" s="169"/>
      <c r="N400" s="169"/>
      <c r="O400" s="169"/>
      <c r="P400" s="169"/>
    </row>
  </sheetData>
  <sheetProtection/>
  <mergeCells count="1">
    <mergeCell ref="A1:G1"/>
  </mergeCells>
  <printOptions horizontalCentered="1"/>
  <pageMargins left="0.24" right="0.24" top="0.2" bottom="0.2" header="0.2" footer="0.2"/>
  <pageSetup fitToHeight="2" horizontalDpi="600" verticalDpi="600" orientation="landscape" paperSize="9" scale="81" r:id="rId1"/>
  <rowBreaks count="6" manualBreakCount="6">
    <brk id="45" max="15" man="1"/>
    <brk id="69" max="15" man="1"/>
    <brk id="93" max="15" man="1"/>
    <brk id="194" max="15" man="1"/>
    <brk id="260" max="15" man="1"/>
    <brk id="34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G41" sqref="G41:G48"/>
    </sheetView>
  </sheetViews>
  <sheetFormatPr defaultColWidth="9.00390625" defaultRowHeight="12.75"/>
  <cols>
    <col min="1" max="1" width="5.00390625" style="10" customWidth="1"/>
    <col min="2" max="2" width="4.875" style="8" customWidth="1"/>
    <col min="3" max="3" width="25.125" style="2" customWidth="1"/>
    <col min="4" max="4" width="8.375" style="86" customWidth="1"/>
    <col min="5" max="5" width="17.375" style="4" customWidth="1"/>
    <col min="6" max="6" width="10.75390625" style="66" hidden="1" customWidth="1"/>
    <col min="7" max="7" width="23.375" style="60" customWidth="1"/>
    <col min="8" max="8" width="7.125" style="56" customWidth="1"/>
    <col min="9" max="9" width="5.00390625" style="87" customWidth="1"/>
    <col min="10" max="11" width="5.00390625" style="2" customWidth="1"/>
    <col min="12" max="12" width="7.25390625" style="2" customWidth="1"/>
    <col min="13" max="13" width="5.625" style="2" customWidth="1"/>
    <col min="14" max="16384" width="9.125" style="2" customWidth="1"/>
  </cols>
  <sheetData>
    <row r="1" spans="1:13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62"/>
    </row>
    <row r="2" spans="1:13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="11" customFormat="1" ht="16.5" customHeight="1"/>
    <row r="4" spans="1:9" s="11" customFormat="1" ht="15.75" customHeight="1">
      <c r="A4" s="9"/>
      <c r="B4" s="7"/>
      <c r="C4" s="7"/>
      <c r="D4" s="85"/>
      <c r="E4" s="14"/>
      <c r="F4" s="66"/>
      <c r="G4" s="60"/>
      <c r="H4" s="41"/>
      <c r="I4" s="63"/>
    </row>
    <row r="5" spans="1:13" s="11" customFormat="1" ht="16.5" customHeight="1">
      <c r="A5" s="453" t="s">
        <v>46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</row>
    <row r="7" spans="1:13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1" t="s">
        <v>97</v>
      </c>
      <c r="J7" s="461"/>
      <c r="K7" s="461"/>
      <c r="L7" s="461"/>
      <c r="M7" s="461"/>
    </row>
    <row r="8" spans="1:13" s="11" customFormat="1" ht="15.75" customHeight="1">
      <c r="A8" s="453" t="s">
        <v>63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  <row r="9" spans="1:13" s="11" customFormat="1" ht="15.75" customHeight="1">
      <c r="A9" s="454" t="s">
        <v>60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</row>
    <row r="10" spans="1:13" ht="12.75" customHeight="1" hidden="1">
      <c r="A10" s="22"/>
      <c r="B10" s="50"/>
      <c r="C10" s="25"/>
      <c r="D10" s="88"/>
      <c r="E10" s="22"/>
      <c r="F10" s="67"/>
      <c r="H10" s="22"/>
      <c r="I10" s="94"/>
      <c r="J10" s="22"/>
      <c r="K10" s="22"/>
      <c r="L10" s="22"/>
      <c r="M10" s="22"/>
    </row>
    <row r="11" spans="1:13" s="20" customFormat="1" ht="13.5" customHeight="1">
      <c r="A11" s="24"/>
      <c r="B11" s="50"/>
      <c r="C11" s="27" t="s">
        <v>45</v>
      </c>
      <c r="D11" s="89"/>
      <c r="E11" s="23"/>
      <c r="F11" s="68"/>
      <c r="H11" s="137"/>
      <c r="I11" s="455" t="s">
        <v>27</v>
      </c>
      <c r="J11" s="455"/>
      <c r="K11" s="456"/>
      <c r="L11" s="456"/>
      <c r="M11" s="456"/>
    </row>
    <row r="12" spans="1:13" s="21" customFormat="1" ht="24.75" customHeight="1">
      <c r="A12" s="28" t="s">
        <v>51</v>
      </c>
      <c r="B12" s="28" t="s">
        <v>24</v>
      </c>
      <c r="C12" s="28" t="s">
        <v>3</v>
      </c>
      <c r="D12" s="90" t="s">
        <v>83</v>
      </c>
      <c r="E12" s="28" t="s">
        <v>6</v>
      </c>
      <c r="F12" s="28" t="s">
        <v>7</v>
      </c>
      <c r="G12" s="79" t="s">
        <v>8</v>
      </c>
      <c r="H12" s="74" t="s">
        <v>64</v>
      </c>
      <c r="I12" s="464" t="s">
        <v>12</v>
      </c>
      <c r="J12" s="464"/>
      <c r="K12" s="464"/>
      <c r="L12" s="115" t="s">
        <v>13</v>
      </c>
      <c r="M12" s="29" t="s">
        <v>2</v>
      </c>
    </row>
    <row r="13" spans="1:13" s="3" customFormat="1" ht="15" customHeight="1">
      <c r="A13" s="38"/>
      <c r="B13" s="38"/>
      <c r="C13" s="116" t="s">
        <v>80</v>
      </c>
      <c r="D13" s="117"/>
      <c r="E13" s="119"/>
      <c r="F13" s="120"/>
      <c r="G13" s="121"/>
      <c r="H13" s="122"/>
      <c r="I13" s="52"/>
      <c r="J13" s="55"/>
      <c r="K13" s="55"/>
      <c r="L13" s="55"/>
      <c r="M13" s="55"/>
    </row>
    <row r="14" spans="1:13" s="3" customFormat="1" ht="15" customHeight="1">
      <c r="A14" s="38">
        <v>1</v>
      </c>
      <c r="B14" s="38"/>
      <c r="C14" s="119" t="e">
        <f>VLOOKUP(B14,'Уч ЮН'!$A$3:$G$447,2,FALSE)</f>
        <v>#N/A</v>
      </c>
      <c r="D14" s="117" t="e">
        <f>VLOOKUP(B14,'Уч ЮН'!$A$3:$G$447,3,FALSE)</f>
        <v>#N/A</v>
      </c>
      <c r="E14" s="119" t="e">
        <f>VLOOKUP(B14,'Уч ЮН'!$A$3:$G$447,5,FALSE)</f>
        <v>#N/A</v>
      </c>
      <c r="F14" s="120" t="e">
        <f>VLOOKUP(B14,'Уч ЮН'!$A$3:$G$447,6,FALSE)</f>
        <v>#N/A</v>
      </c>
      <c r="G14" s="121" t="e">
        <f>VLOOKUP(B14,'Уч ЮН'!$A$3:$G$447,6,FALSE)</f>
        <v>#N/A</v>
      </c>
      <c r="H14" s="122" t="e">
        <f>VLOOKUP(B14,'60сб ЮН'!$B$24:$L$59,8,FALSE)</f>
        <v>#N/A</v>
      </c>
      <c r="I14" s="52"/>
      <c r="J14" s="55"/>
      <c r="K14" s="55"/>
      <c r="L14" s="55"/>
      <c r="M14" s="55"/>
    </row>
    <row r="15" spans="1:13" s="3" customFormat="1" ht="15" customHeight="1">
      <c r="A15" s="38">
        <v>2</v>
      </c>
      <c r="B15" s="38"/>
      <c r="C15" s="119" t="e">
        <f>VLOOKUP(B15,'Уч ЮН'!$A$3:$G$447,2,FALSE)</f>
        <v>#N/A</v>
      </c>
      <c r="D15" s="117" t="e">
        <f>VLOOKUP(B15,'Уч ЮН'!$A$3:$G$447,3,FALSE)</f>
        <v>#N/A</v>
      </c>
      <c r="E15" s="119" t="e">
        <f>VLOOKUP(B15,'Уч ЮН'!$A$3:$G$447,5,FALSE)</f>
        <v>#N/A</v>
      </c>
      <c r="F15" s="120" t="e">
        <f>VLOOKUP(B15,'Уч ЮН'!$A$3:$G$447,6,FALSE)</f>
        <v>#N/A</v>
      </c>
      <c r="G15" s="121" t="e">
        <f>VLOOKUP(B15,'Уч ЮН'!$A$3:$G$447,6,FALSE)</f>
        <v>#N/A</v>
      </c>
      <c r="H15" s="122" t="e">
        <f>VLOOKUP(B15,'60сб ЮН'!$B$24:$L$59,8,FALSE)</f>
        <v>#N/A</v>
      </c>
      <c r="I15" s="52"/>
      <c r="J15" s="38"/>
      <c r="K15" s="55"/>
      <c r="L15" s="55"/>
      <c r="M15" s="55"/>
    </row>
    <row r="16" spans="1:13" s="3" customFormat="1" ht="15" customHeight="1">
      <c r="A16" s="38">
        <v>3</v>
      </c>
      <c r="B16" s="38"/>
      <c r="C16" s="119" t="e">
        <f>VLOOKUP(B16,'Уч ЮН'!$A$3:$G$447,2,FALSE)</f>
        <v>#N/A</v>
      </c>
      <c r="D16" s="117" t="e">
        <f>VLOOKUP(B16,'Уч ЮН'!$A$3:$G$447,3,FALSE)</f>
        <v>#N/A</v>
      </c>
      <c r="E16" s="119" t="e">
        <f>VLOOKUP(B16,'Уч ЮН'!$A$3:$G$447,5,FALSE)</f>
        <v>#N/A</v>
      </c>
      <c r="F16" s="120" t="e">
        <f>VLOOKUP(B16,'Уч ЮН'!$A$3:$G$447,6,FALSE)</f>
        <v>#N/A</v>
      </c>
      <c r="G16" s="121" t="e">
        <f>VLOOKUP(B16,'Уч ЮН'!$A$3:$G$447,6,FALSE)</f>
        <v>#N/A</v>
      </c>
      <c r="H16" s="122" t="e">
        <f>VLOOKUP(B16,'60сб ЮН'!$B$24:$L$59,8,FALSE)</f>
        <v>#N/A</v>
      </c>
      <c r="I16" s="126"/>
      <c r="J16" s="39"/>
      <c r="K16" s="38"/>
      <c r="L16" s="39"/>
      <c r="M16" s="39"/>
    </row>
    <row r="17" spans="1:13" s="3" customFormat="1" ht="15" customHeight="1">
      <c r="A17" s="38">
        <v>4</v>
      </c>
      <c r="B17" s="38"/>
      <c r="C17" s="119" t="e">
        <f>VLOOKUP(B17,'Уч ЮН'!$A$3:$G$447,2,FALSE)</f>
        <v>#N/A</v>
      </c>
      <c r="D17" s="117" t="e">
        <f>VLOOKUP(B17,'Уч ЮН'!$A$3:$G$447,3,FALSE)</f>
        <v>#N/A</v>
      </c>
      <c r="E17" s="119" t="e">
        <f>VLOOKUP(B17,'Уч ЮН'!$A$3:$G$447,5,FALSE)</f>
        <v>#N/A</v>
      </c>
      <c r="F17" s="120" t="e">
        <f>VLOOKUP(B17,'Уч ЮН'!$A$3:$G$447,6,FALSE)</f>
        <v>#N/A</v>
      </c>
      <c r="G17" s="121" t="e">
        <f>VLOOKUP(B17,'Уч ЮН'!$A$3:$G$447,6,FALSE)</f>
        <v>#N/A</v>
      </c>
      <c r="H17" s="122" t="e">
        <f>VLOOKUP(B17,'60сб ЮН'!$B$24:$L$59,8,FALSE)</f>
        <v>#N/A</v>
      </c>
      <c r="I17" s="52"/>
      <c r="J17" s="55"/>
      <c r="K17" s="55"/>
      <c r="L17" s="55"/>
      <c r="M17" s="55"/>
    </row>
    <row r="18" spans="1:13" s="3" customFormat="1" ht="15" customHeight="1">
      <c r="A18" s="38">
        <v>5</v>
      </c>
      <c r="B18" s="38"/>
      <c r="C18" s="119" t="e">
        <f>VLOOKUP(B18,'Уч ЮН'!$A$3:$G$447,2,FALSE)</f>
        <v>#N/A</v>
      </c>
      <c r="D18" s="117" t="e">
        <f>VLOOKUP(B18,'Уч ЮН'!$A$3:$G$447,3,FALSE)</f>
        <v>#N/A</v>
      </c>
      <c r="E18" s="119" t="e">
        <f>VLOOKUP(B18,'Уч ЮН'!$A$3:$G$447,5,FALSE)</f>
        <v>#N/A</v>
      </c>
      <c r="F18" s="120" t="e">
        <f>VLOOKUP(B18,'Уч ЮН'!$A$3:$G$447,6,FALSE)</f>
        <v>#N/A</v>
      </c>
      <c r="G18" s="121" t="e">
        <f>VLOOKUP(B18,'Уч ЮН'!$A$3:$G$447,6,FALSE)</f>
        <v>#N/A</v>
      </c>
      <c r="H18" s="122" t="e">
        <f>VLOOKUP(B18,'60сб ЮН'!$B$24:$L$59,8,FALSE)</f>
        <v>#N/A</v>
      </c>
      <c r="I18" s="126"/>
      <c r="J18" s="39"/>
      <c r="K18" s="38"/>
      <c r="L18" s="39"/>
      <c r="M18" s="39"/>
    </row>
    <row r="19" spans="1:13" s="3" customFormat="1" ht="15" customHeight="1">
      <c r="A19" s="38">
        <v>6</v>
      </c>
      <c r="B19" s="38"/>
      <c r="C19" s="119" t="e">
        <f>VLOOKUP(B19,'Уч ЮН'!$A$3:$G$447,2,FALSE)</f>
        <v>#N/A</v>
      </c>
      <c r="D19" s="117" t="e">
        <f>VLOOKUP(B19,'Уч ЮН'!$A$3:$G$447,3,FALSE)</f>
        <v>#N/A</v>
      </c>
      <c r="E19" s="119" t="e">
        <f>VLOOKUP(B19,'Уч ЮН'!$A$3:$G$447,5,FALSE)</f>
        <v>#N/A</v>
      </c>
      <c r="F19" s="120" t="e">
        <f>VLOOKUP(B19,'Уч ЮН'!$A$3:$G$447,6,FALSE)</f>
        <v>#N/A</v>
      </c>
      <c r="G19" s="121" t="e">
        <f>VLOOKUP(B19,'Уч ЮН'!$A$3:$G$447,6,FALSE)</f>
        <v>#N/A</v>
      </c>
      <c r="H19" s="122" t="e">
        <f>VLOOKUP(B19,'60сб ЮН'!$B$24:$L$59,8,FALSE)</f>
        <v>#N/A</v>
      </c>
      <c r="I19" s="126"/>
      <c r="J19" s="39"/>
      <c r="K19" s="38"/>
      <c r="L19" s="39"/>
      <c r="M19" s="39"/>
    </row>
    <row r="20" spans="1:13" s="3" customFormat="1" ht="15" customHeight="1">
      <c r="A20" s="38">
        <v>7</v>
      </c>
      <c r="B20" s="38"/>
      <c r="C20" s="119" t="e">
        <f>VLOOKUP(B20,'Уч ЮН'!$A$3:$G$447,2,FALSE)</f>
        <v>#N/A</v>
      </c>
      <c r="D20" s="117" t="e">
        <f>VLOOKUP(B20,'Уч ЮН'!$A$3:$G$447,3,FALSE)</f>
        <v>#N/A</v>
      </c>
      <c r="E20" s="119" t="e">
        <f>VLOOKUP(B20,'Уч ЮН'!$A$3:$G$447,5,FALSE)</f>
        <v>#N/A</v>
      </c>
      <c r="F20" s="120" t="e">
        <f>VLOOKUP(B20,'Уч ЮН'!$A$3:$G$447,6,FALSE)</f>
        <v>#N/A</v>
      </c>
      <c r="G20" s="121" t="e">
        <f>VLOOKUP(B20,'Уч ЮН'!$A$3:$G$447,6,FALSE)</f>
        <v>#N/A</v>
      </c>
      <c r="H20" s="122" t="e">
        <f>VLOOKUP(B20,'60сб ЮН'!$B$24:$L$59,8,FALSE)</f>
        <v>#N/A</v>
      </c>
      <c r="I20" s="52"/>
      <c r="J20" s="38"/>
      <c r="K20" s="38"/>
      <c r="L20" s="55"/>
      <c r="M20" s="55"/>
    </row>
    <row r="21" spans="1:13" s="3" customFormat="1" ht="15" customHeight="1">
      <c r="A21" s="38">
        <v>8</v>
      </c>
      <c r="B21" s="38"/>
      <c r="C21" s="119" t="e">
        <f>VLOOKUP(B21,'Уч ЮН'!$A$3:$G$447,2,FALSE)</f>
        <v>#N/A</v>
      </c>
      <c r="D21" s="117" t="e">
        <f>VLOOKUP(B21,'Уч ЮН'!$A$3:$G$447,3,FALSE)</f>
        <v>#N/A</v>
      </c>
      <c r="E21" s="119" t="e">
        <f>VLOOKUP(B21,'Уч ЮН'!$A$3:$G$447,5,FALSE)</f>
        <v>#N/A</v>
      </c>
      <c r="F21" s="120" t="e">
        <f>VLOOKUP(B21,'Уч ЮН'!$A$3:$G$447,6,FALSE)</f>
        <v>#N/A</v>
      </c>
      <c r="G21" s="121" t="e">
        <f>VLOOKUP(B21,'Уч ЮН'!$A$3:$G$447,6,FALSE)</f>
        <v>#N/A</v>
      </c>
      <c r="H21" s="122" t="e">
        <f>VLOOKUP(B21,'60сб ЮН'!$B$24:$L$59,8,FALSE)</f>
        <v>#N/A</v>
      </c>
      <c r="I21" s="52"/>
      <c r="J21" s="38"/>
      <c r="K21" s="38"/>
      <c r="L21" s="55"/>
      <c r="M21" s="55"/>
    </row>
    <row r="22" spans="1:13" s="3" customFormat="1" ht="15" customHeight="1">
      <c r="A22" s="38"/>
      <c r="B22" s="38"/>
      <c r="C22" s="116" t="s">
        <v>82</v>
      </c>
      <c r="D22" s="117"/>
      <c r="E22" s="119"/>
      <c r="F22" s="120"/>
      <c r="G22" s="121"/>
      <c r="H22" s="122"/>
      <c r="I22" s="52"/>
      <c r="J22" s="55"/>
      <c r="K22" s="55"/>
      <c r="L22" s="55"/>
      <c r="M22" s="55"/>
    </row>
    <row r="23" spans="1:13" s="3" customFormat="1" ht="15" customHeight="1">
      <c r="A23" s="38">
        <v>1</v>
      </c>
      <c r="B23" s="38"/>
      <c r="C23" s="119" t="e">
        <f>VLOOKUP(B23,'Уч ЮН'!$A$3:$G$447,2,FALSE)</f>
        <v>#N/A</v>
      </c>
      <c r="D23" s="117" t="e">
        <f>VLOOKUP(B23,'Уч ЮН'!$A$3:$G$447,3,FALSE)</f>
        <v>#N/A</v>
      </c>
      <c r="E23" s="119" t="e">
        <f>VLOOKUP(B23,'Уч ЮН'!$A$3:$G$447,5,FALSE)</f>
        <v>#N/A</v>
      </c>
      <c r="F23" s="120" t="e">
        <f>VLOOKUP(B23,'Уч ЮН'!$A$3:$G$447,6,FALSE)</f>
        <v>#N/A</v>
      </c>
      <c r="G23" s="121" t="e">
        <f>VLOOKUP(B23,'Уч ЮН'!$A$3:$G$447,6,FALSE)</f>
        <v>#N/A</v>
      </c>
      <c r="H23" s="122" t="e">
        <f>VLOOKUP(B23,'60сб ЮН'!$B$24:$L$59,8,FALSE)</f>
        <v>#N/A</v>
      </c>
      <c r="I23" s="52"/>
      <c r="J23" s="38"/>
      <c r="K23" s="38"/>
      <c r="L23" s="55"/>
      <c r="M23" s="55"/>
    </row>
    <row r="24" spans="1:13" s="1" customFormat="1" ht="15" customHeight="1">
      <c r="A24" s="38">
        <v>2</v>
      </c>
      <c r="B24" s="38"/>
      <c r="C24" s="119" t="e">
        <f>VLOOKUP(B24,'Уч ЮН'!$A$3:$G$447,2,FALSE)</f>
        <v>#N/A</v>
      </c>
      <c r="D24" s="117" t="e">
        <f>VLOOKUP(B24,'Уч ЮН'!$A$3:$G$447,3,FALSE)</f>
        <v>#N/A</v>
      </c>
      <c r="E24" s="119" t="e">
        <f>VLOOKUP(B24,'Уч ЮН'!$A$3:$G$447,5,FALSE)</f>
        <v>#N/A</v>
      </c>
      <c r="F24" s="120" t="e">
        <f>VLOOKUP(B24,'Уч ЮН'!$A$3:$G$447,6,FALSE)</f>
        <v>#N/A</v>
      </c>
      <c r="G24" s="121" t="e">
        <f>VLOOKUP(B24,'Уч ЮН'!$A$3:$G$447,6,FALSE)</f>
        <v>#N/A</v>
      </c>
      <c r="H24" s="122" t="e">
        <f>VLOOKUP(B24,'60сб ЮН'!$B$24:$L$59,8,FALSE)</f>
        <v>#N/A</v>
      </c>
      <c r="I24" s="126"/>
      <c r="J24" s="39"/>
      <c r="K24" s="38"/>
      <c r="L24" s="39"/>
      <c r="M24" s="39"/>
    </row>
    <row r="25" spans="1:13" s="1" customFormat="1" ht="15" customHeight="1">
      <c r="A25" s="38">
        <v>3</v>
      </c>
      <c r="B25" s="38"/>
      <c r="C25" s="119" t="e">
        <f>VLOOKUP(B25,'Уч ЮН'!$A$3:$G$447,2,FALSE)</f>
        <v>#N/A</v>
      </c>
      <c r="D25" s="117" t="e">
        <f>VLOOKUP(B25,'Уч ЮН'!$A$3:$G$447,3,FALSE)</f>
        <v>#N/A</v>
      </c>
      <c r="E25" s="119" t="e">
        <f>VLOOKUP(B25,'Уч ЮН'!$A$3:$G$447,5,FALSE)</f>
        <v>#N/A</v>
      </c>
      <c r="F25" s="120" t="e">
        <f>VLOOKUP(B25,'Уч ЮН'!$A$3:$G$447,6,FALSE)</f>
        <v>#N/A</v>
      </c>
      <c r="G25" s="121" t="e">
        <f>VLOOKUP(B25,'Уч ЮН'!$A$3:$G$447,6,FALSE)</f>
        <v>#N/A</v>
      </c>
      <c r="H25" s="122" t="e">
        <f>VLOOKUP(B25,'60сб ЮН'!$B$24:$L$59,8,FALSE)</f>
        <v>#N/A</v>
      </c>
      <c r="I25" s="52"/>
      <c r="J25" s="38"/>
      <c r="K25" s="55"/>
      <c r="L25" s="55"/>
      <c r="M25" s="55"/>
    </row>
    <row r="26" spans="1:13" s="1" customFormat="1" ht="15" customHeight="1">
      <c r="A26" s="38">
        <v>4</v>
      </c>
      <c r="B26" s="38"/>
      <c r="C26" s="119" t="e">
        <f>VLOOKUP(B26,'Уч ЮН'!$A$3:$G$447,2,FALSE)</f>
        <v>#N/A</v>
      </c>
      <c r="D26" s="117" t="e">
        <f>VLOOKUP(B26,'Уч ЮН'!$A$3:$G$447,3,FALSE)</f>
        <v>#N/A</v>
      </c>
      <c r="E26" s="119" t="e">
        <f>VLOOKUP(B26,'Уч ЮН'!$A$3:$G$447,5,FALSE)</f>
        <v>#N/A</v>
      </c>
      <c r="F26" s="120" t="e">
        <f>VLOOKUP(B26,'Уч ЮН'!$A$3:$G$447,6,FALSE)</f>
        <v>#N/A</v>
      </c>
      <c r="G26" s="121" t="e">
        <f>VLOOKUP(B26,'Уч ЮН'!$A$3:$G$447,6,FALSE)</f>
        <v>#N/A</v>
      </c>
      <c r="H26" s="122" t="e">
        <f>VLOOKUP(B26,'60сб ЮН'!$B$24:$L$59,8,FALSE)</f>
        <v>#N/A</v>
      </c>
      <c r="I26" s="52"/>
      <c r="J26" s="55"/>
      <c r="K26" s="55"/>
      <c r="L26" s="55"/>
      <c r="M26" s="55"/>
    </row>
    <row r="27" spans="1:13" s="1" customFormat="1" ht="15" customHeight="1">
      <c r="A27" s="38">
        <v>5</v>
      </c>
      <c r="B27" s="38"/>
      <c r="C27" s="119" t="e">
        <f>VLOOKUP(B27,'Уч ЮН'!$A$3:$G$447,2,FALSE)</f>
        <v>#N/A</v>
      </c>
      <c r="D27" s="117" t="e">
        <f>VLOOKUP(B27,'Уч ЮН'!$A$3:$G$447,3,FALSE)</f>
        <v>#N/A</v>
      </c>
      <c r="E27" s="119" t="e">
        <f>VLOOKUP(B27,'Уч ЮН'!$A$3:$G$447,5,FALSE)</f>
        <v>#N/A</v>
      </c>
      <c r="F27" s="120" t="e">
        <f>VLOOKUP(B27,'Уч ЮН'!$A$3:$G$447,6,FALSE)</f>
        <v>#N/A</v>
      </c>
      <c r="G27" s="121" t="e">
        <f>VLOOKUP(B27,'Уч ЮН'!$A$3:$G$447,6,FALSE)</f>
        <v>#N/A</v>
      </c>
      <c r="H27" s="122" t="e">
        <f>VLOOKUP(B27,'60сб ЮН'!$B$24:$L$59,8,FALSE)</f>
        <v>#N/A</v>
      </c>
      <c r="I27" s="126"/>
      <c r="J27" s="38"/>
      <c r="K27" s="38"/>
      <c r="L27" s="39"/>
      <c r="M27" s="39"/>
    </row>
    <row r="28" spans="1:13" s="1" customFormat="1" ht="15" customHeight="1">
      <c r="A28" s="38">
        <v>6</v>
      </c>
      <c r="B28" s="38"/>
      <c r="C28" s="119" t="e">
        <f>VLOOKUP(B28,'Уч ЮН'!$A$3:$G$447,2,FALSE)</f>
        <v>#N/A</v>
      </c>
      <c r="D28" s="117" t="e">
        <f>VLOOKUP(B28,'Уч ЮН'!$A$3:$G$447,3,FALSE)</f>
        <v>#N/A</v>
      </c>
      <c r="E28" s="119" t="e">
        <f>VLOOKUP(B28,'Уч ЮН'!$A$3:$G$447,5,FALSE)</f>
        <v>#N/A</v>
      </c>
      <c r="F28" s="120" t="e">
        <f>VLOOKUP(B28,'Уч ЮН'!$A$3:$G$447,6,FALSE)</f>
        <v>#N/A</v>
      </c>
      <c r="G28" s="121" t="e">
        <f>VLOOKUP(B28,'Уч ЮН'!$A$3:$G$447,6,FALSE)</f>
        <v>#N/A</v>
      </c>
      <c r="H28" s="122" t="e">
        <f>VLOOKUP(B28,'60сб ЮН'!$B$24:$L$59,8,FALSE)</f>
        <v>#N/A</v>
      </c>
      <c r="I28" s="52"/>
      <c r="J28" s="38"/>
      <c r="K28" s="55"/>
      <c r="L28" s="55"/>
      <c r="M28" s="55"/>
    </row>
    <row r="29" spans="1:13" s="1" customFormat="1" ht="15" customHeight="1">
      <c r="A29" s="38">
        <v>7</v>
      </c>
      <c r="B29" s="38"/>
      <c r="C29" s="119" t="e">
        <f>VLOOKUP(B29,'Уч ЮН'!$A$3:$G$447,2,FALSE)</f>
        <v>#N/A</v>
      </c>
      <c r="D29" s="117" t="e">
        <f>VLOOKUP(B29,'Уч ЮН'!$A$3:$G$447,3,FALSE)</f>
        <v>#N/A</v>
      </c>
      <c r="E29" s="119" t="e">
        <f>VLOOKUP(B29,'Уч ЮН'!$A$3:$G$447,5,FALSE)</f>
        <v>#N/A</v>
      </c>
      <c r="F29" s="120" t="e">
        <f>VLOOKUP(B29,'Уч ЮН'!$A$3:$G$447,6,FALSE)</f>
        <v>#N/A</v>
      </c>
      <c r="G29" s="121" t="e">
        <f>VLOOKUP(B29,'Уч ЮН'!$A$3:$G$447,6,FALSE)</f>
        <v>#N/A</v>
      </c>
      <c r="H29" s="122" t="e">
        <f>VLOOKUP(B29,'60сб ЮН'!$B$24:$L$59,8,FALSE)</f>
        <v>#N/A</v>
      </c>
      <c r="I29" s="126"/>
      <c r="J29" s="39"/>
      <c r="K29" s="38"/>
      <c r="L29" s="39"/>
      <c r="M29" s="39"/>
    </row>
    <row r="30" spans="1:13" s="1" customFormat="1" ht="15" customHeight="1">
      <c r="A30" s="38">
        <v>8</v>
      </c>
      <c r="B30" s="38"/>
      <c r="C30" s="119" t="e">
        <f>VLOOKUP(B30,'Уч ЮН'!$A$3:$G$447,2,FALSE)</f>
        <v>#N/A</v>
      </c>
      <c r="D30" s="117" t="e">
        <f>VLOOKUP(B30,'Уч ЮН'!$A$3:$G$447,3,FALSE)</f>
        <v>#N/A</v>
      </c>
      <c r="E30" s="119" t="e">
        <f>VLOOKUP(B30,'Уч ЮН'!$A$3:$G$447,5,FALSE)</f>
        <v>#N/A</v>
      </c>
      <c r="F30" s="120" t="e">
        <f>VLOOKUP(B30,'Уч ЮН'!$A$3:$G$447,6,FALSE)</f>
        <v>#N/A</v>
      </c>
      <c r="G30" s="121" t="e">
        <f>VLOOKUP(B30,'Уч ЮН'!$A$3:$G$447,6,FALSE)</f>
        <v>#N/A</v>
      </c>
      <c r="H30" s="122" t="e">
        <f>VLOOKUP(B30,'60сб ЮН'!$B$24:$L$59,8,FALSE)</f>
        <v>#N/A</v>
      </c>
      <c r="I30" s="126"/>
      <c r="J30" s="39"/>
      <c r="K30" s="39"/>
      <c r="L30" s="39"/>
      <c r="M30" s="39"/>
    </row>
    <row r="31" spans="1:13" s="3" customFormat="1" ht="15" customHeight="1">
      <c r="A31" s="38"/>
      <c r="B31" s="38"/>
      <c r="C31" s="116" t="s">
        <v>81</v>
      </c>
      <c r="D31" s="117"/>
      <c r="E31" s="119"/>
      <c r="F31" s="120"/>
      <c r="G31" s="121"/>
      <c r="H31" s="122"/>
      <c r="I31" s="126"/>
      <c r="J31" s="38"/>
      <c r="K31" s="38"/>
      <c r="L31" s="39"/>
      <c r="M31" s="39"/>
    </row>
    <row r="32" spans="1:13" s="3" customFormat="1" ht="15" customHeight="1">
      <c r="A32" s="38">
        <v>1</v>
      </c>
      <c r="B32" s="38"/>
      <c r="C32" s="119" t="e">
        <f>VLOOKUP(B32,'Уч ЮН'!$A$3:$G$447,2,FALSE)</f>
        <v>#N/A</v>
      </c>
      <c r="D32" s="117" t="e">
        <f>VLOOKUP(B32,'Уч ЮН'!$A$3:$G$447,3,FALSE)</f>
        <v>#N/A</v>
      </c>
      <c r="E32" s="119" t="e">
        <f>VLOOKUP(B32,'Уч ЮН'!$A$3:$G$447,5,FALSE)</f>
        <v>#N/A</v>
      </c>
      <c r="F32" s="120" t="e">
        <f>VLOOKUP(B32,'Уч ЮН'!$A$3:$G$447,6,FALSE)</f>
        <v>#N/A</v>
      </c>
      <c r="G32" s="121" t="e">
        <f>VLOOKUP(B32,'Уч ЮН'!$A$3:$G$447,6,FALSE)</f>
        <v>#N/A</v>
      </c>
      <c r="H32" s="122" t="e">
        <f>VLOOKUP(B32,'60сб ЮН'!$B$24:$L$59,8,FALSE)</f>
        <v>#N/A</v>
      </c>
      <c r="I32" s="126"/>
      <c r="J32" s="39"/>
      <c r="K32" s="38"/>
      <c r="L32" s="39"/>
      <c r="M32" s="39"/>
    </row>
    <row r="33" spans="1:13" s="3" customFormat="1" ht="15" customHeight="1">
      <c r="A33" s="38">
        <v>2</v>
      </c>
      <c r="B33" s="38"/>
      <c r="C33" s="119" t="e">
        <f>VLOOKUP(B33,'Уч ЮН'!$A$3:$G$447,2,FALSE)</f>
        <v>#N/A</v>
      </c>
      <c r="D33" s="117" t="e">
        <f>VLOOKUP(B33,'Уч ЮН'!$A$3:$G$447,3,FALSE)</f>
        <v>#N/A</v>
      </c>
      <c r="E33" s="119" t="e">
        <f>VLOOKUP(B33,'Уч ЮН'!$A$3:$G$447,5,FALSE)</f>
        <v>#N/A</v>
      </c>
      <c r="F33" s="120" t="e">
        <f>VLOOKUP(B33,'Уч ЮН'!$A$3:$G$447,6,FALSE)</f>
        <v>#N/A</v>
      </c>
      <c r="G33" s="121" t="e">
        <f>VLOOKUP(B33,'Уч ЮН'!$A$3:$G$447,6,FALSE)</f>
        <v>#N/A</v>
      </c>
      <c r="H33" s="122" t="e">
        <f>VLOOKUP(B33,'60сб ЮН'!$B$24:$L$59,8,FALSE)</f>
        <v>#N/A</v>
      </c>
      <c r="I33" s="52"/>
      <c r="J33" s="38"/>
      <c r="K33" s="55"/>
      <c r="L33" s="55"/>
      <c r="M33" s="55"/>
    </row>
    <row r="34" spans="1:13" s="3" customFormat="1" ht="15" customHeight="1">
      <c r="A34" s="38">
        <v>3</v>
      </c>
      <c r="B34" s="38"/>
      <c r="C34" s="119" t="e">
        <f>VLOOKUP(B34,'Уч ЮН'!$A$3:$G$447,2,FALSE)</f>
        <v>#N/A</v>
      </c>
      <c r="D34" s="117" t="e">
        <f>VLOOKUP(B34,'Уч ЮН'!$A$3:$G$447,3,FALSE)</f>
        <v>#N/A</v>
      </c>
      <c r="E34" s="119" t="e">
        <f>VLOOKUP(B34,'Уч ЮН'!$A$3:$G$447,5,FALSE)</f>
        <v>#N/A</v>
      </c>
      <c r="F34" s="120" t="e">
        <f>VLOOKUP(B34,'Уч ЮН'!$A$3:$G$447,6,FALSE)</f>
        <v>#N/A</v>
      </c>
      <c r="G34" s="121" t="e">
        <f>VLOOKUP(B34,'Уч ЮН'!$A$3:$G$447,6,FALSE)</f>
        <v>#N/A</v>
      </c>
      <c r="H34" s="122" t="e">
        <f>VLOOKUP(B34,'60сб ЮН'!$B$24:$L$59,8,FALSE)</f>
        <v>#N/A</v>
      </c>
      <c r="I34" s="52"/>
      <c r="J34" s="55"/>
      <c r="K34" s="55"/>
      <c r="L34" s="55"/>
      <c r="M34" s="55"/>
    </row>
    <row r="35" spans="1:13" s="3" customFormat="1" ht="15" customHeight="1">
      <c r="A35" s="38">
        <v>4</v>
      </c>
      <c r="B35" s="38"/>
      <c r="C35" s="119" t="e">
        <f>VLOOKUP(B35,'Уч ЮН'!$A$3:$G$447,2,FALSE)</f>
        <v>#N/A</v>
      </c>
      <c r="D35" s="117" t="e">
        <f>VLOOKUP(B35,'Уч ЮН'!$A$3:$G$447,3,FALSE)</f>
        <v>#N/A</v>
      </c>
      <c r="E35" s="119" t="e">
        <f>VLOOKUP(B35,'Уч ЮН'!$A$3:$G$447,5,FALSE)</f>
        <v>#N/A</v>
      </c>
      <c r="F35" s="120" t="e">
        <f>VLOOKUP(B35,'Уч ЮН'!$A$3:$G$447,6,FALSE)</f>
        <v>#N/A</v>
      </c>
      <c r="G35" s="121" t="e">
        <f>VLOOKUP(B35,'Уч ЮН'!$A$3:$G$447,6,FALSE)</f>
        <v>#N/A</v>
      </c>
      <c r="H35" s="122" t="e">
        <f>VLOOKUP(B35,'60сб ЮН'!$B$24:$L$59,8,FALSE)</f>
        <v>#N/A</v>
      </c>
      <c r="I35" s="52"/>
      <c r="J35" s="55"/>
      <c r="K35" s="55"/>
      <c r="L35" s="55"/>
      <c r="M35" s="55"/>
    </row>
    <row r="36" spans="1:13" s="3" customFormat="1" ht="15" customHeight="1">
      <c r="A36" s="38">
        <v>5</v>
      </c>
      <c r="B36" s="38"/>
      <c r="C36" s="119" t="e">
        <f>VLOOKUP(B36,'Уч ЮН'!$A$3:$G$447,2,FALSE)</f>
        <v>#N/A</v>
      </c>
      <c r="D36" s="117" t="e">
        <f>VLOOKUP(B36,'Уч ЮН'!$A$3:$G$447,3,FALSE)</f>
        <v>#N/A</v>
      </c>
      <c r="E36" s="119" t="e">
        <f>VLOOKUP(B36,'Уч ЮН'!$A$3:$G$447,5,FALSE)</f>
        <v>#N/A</v>
      </c>
      <c r="F36" s="120" t="e">
        <f>VLOOKUP(B36,'Уч ЮН'!$A$3:$G$447,6,FALSE)</f>
        <v>#N/A</v>
      </c>
      <c r="G36" s="121" t="e">
        <f>VLOOKUP(B36,'Уч ЮН'!$A$3:$G$447,6,FALSE)</f>
        <v>#N/A</v>
      </c>
      <c r="H36" s="122" t="e">
        <f>VLOOKUP(B36,'60сб ЮН'!$B$24:$L$59,8,FALSE)</f>
        <v>#N/A</v>
      </c>
      <c r="I36" s="52"/>
      <c r="J36" s="38"/>
      <c r="K36" s="55"/>
      <c r="L36" s="55"/>
      <c r="M36" s="55"/>
    </row>
    <row r="37" spans="1:13" s="3" customFormat="1" ht="15" customHeight="1">
      <c r="A37" s="38">
        <v>6</v>
      </c>
      <c r="B37" s="38"/>
      <c r="C37" s="119" t="e">
        <f>VLOOKUP(B37,'Уч ЮН'!$A$3:$G$447,2,FALSE)</f>
        <v>#N/A</v>
      </c>
      <c r="D37" s="117" t="e">
        <f>VLOOKUP(B37,'Уч ЮН'!$A$3:$G$447,3,FALSE)</f>
        <v>#N/A</v>
      </c>
      <c r="E37" s="119" t="e">
        <f>VLOOKUP(B37,'Уч ЮН'!$A$3:$G$447,5,FALSE)</f>
        <v>#N/A</v>
      </c>
      <c r="F37" s="120" t="e">
        <f>VLOOKUP(B37,'Уч ЮН'!$A$3:$G$447,6,FALSE)</f>
        <v>#N/A</v>
      </c>
      <c r="G37" s="121" t="e">
        <f>VLOOKUP(B37,'Уч ЮН'!$A$3:$G$447,6,FALSE)</f>
        <v>#N/A</v>
      </c>
      <c r="H37" s="122" t="e">
        <f>VLOOKUP(B37,'60сб ЮН'!$B$24:$L$59,8,FALSE)</f>
        <v>#N/A</v>
      </c>
      <c r="I37" s="52"/>
      <c r="J37" s="55"/>
      <c r="K37" s="55"/>
      <c r="L37" s="55"/>
      <c r="M37" s="55"/>
    </row>
    <row r="38" spans="1:13" s="3" customFormat="1" ht="15" customHeight="1">
      <c r="A38" s="38">
        <v>7</v>
      </c>
      <c r="B38" s="38"/>
      <c r="C38" s="119" t="e">
        <f>VLOOKUP(B38,'Уч ЮН'!$A$3:$G$447,2,FALSE)</f>
        <v>#N/A</v>
      </c>
      <c r="D38" s="117" t="e">
        <f>VLOOKUP(B38,'Уч ЮН'!$A$3:$G$447,3,FALSE)</f>
        <v>#N/A</v>
      </c>
      <c r="E38" s="119" t="e">
        <f>VLOOKUP(B38,'Уч ЮН'!$A$3:$G$447,5,FALSE)</f>
        <v>#N/A</v>
      </c>
      <c r="F38" s="120" t="e">
        <f>VLOOKUP(B38,'Уч ЮН'!$A$3:$G$447,6,FALSE)</f>
        <v>#N/A</v>
      </c>
      <c r="G38" s="121" t="e">
        <f>VLOOKUP(B38,'Уч ЮН'!$A$3:$G$447,6,FALSE)</f>
        <v>#N/A</v>
      </c>
      <c r="H38" s="122" t="e">
        <f>VLOOKUP(B38,'60сб ЮН'!$B$24:$L$59,8,FALSE)</f>
        <v>#N/A</v>
      </c>
      <c r="I38" s="52"/>
      <c r="J38" s="38"/>
      <c r="K38" s="55"/>
      <c r="L38" s="55"/>
      <c r="M38" s="55"/>
    </row>
    <row r="39" spans="1:13" s="3" customFormat="1" ht="15" customHeight="1">
      <c r="A39" s="38">
        <v>8</v>
      </c>
      <c r="B39" s="38"/>
      <c r="C39" s="119" t="e">
        <f>VLOOKUP(B39,'Уч ЮН'!$A$3:$G$447,2,FALSE)</f>
        <v>#N/A</v>
      </c>
      <c r="D39" s="117" t="e">
        <f>VLOOKUP(B39,'Уч ЮН'!$A$3:$G$447,3,FALSE)</f>
        <v>#N/A</v>
      </c>
      <c r="E39" s="119" t="e">
        <f>VLOOKUP(B39,'Уч ЮН'!$A$3:$G$447,5,FALSE)</f>
        <v>#N/A</v>
      </c>
      <c r="F39" s="120" t="e">
        <f>VLOOKUP(B39,'Уч ЮН'!$A$3:$G$447,6,FALSE)</f>
        <v>#N/A</v>
      </c>
      <c r="G39" s="121" t="e">
        <f>VLOOKUP(B39,'Уч ЮН'!$A$3:$G$447,6,FALSE)</f>
        <v>#N/A</v>
      </c>
      <c r="H39" s="122" t="e">
        <f>VLOOKUP(B39,'60сб ЮН'!$B$24:$L$59,8,FALSE)</f>
        <v>#N/A</v>
      </c>
      <c r="I39" s="127"/>
      <c r="J39" s="38"/>
      <c r="K39" s="38"/>
      <c r="L39" s="128"/>
      <c r="M39" s="129"/>
    </row>
    <row r="40" spans="1:13" s="3" customFormat="1" ht="15" customHeight="1">
      <c r="A40" s="38"/>
      <c r="B40" s="38"/>
      <c r="C40" s="116" t="s">
        <v>66</v>
      </c>
      <c r="D40" s="117"/>
      <c r="E40" s="119"/>
      <c r="F40" s="120"/>
      <c r="G40" s="121"/>
      <c r="H40" s="122"/>
      <c r="I40" s="52"/>
      <c r="J40" s="38"/>
      <c r="K40" s="55"/>
      <c r="L40" s="55"/>
      <c r="M40" s="55"/>
    </row>
    <row r="41" spans="1:13" s="3" customFormat="1" ht="15" customHeight="1">
      <c r="A41" s="38">
        <v>1</v>
      </c>
      <c r="B41" s="38"/>
      <c r="C41" s="119" t="e">
        <f>VLOOKUP(B41,'Уч ЮН'!$A$3:$G$447,2,FALSE)</f>
        <v>#N/A</v>
      </c>
      <c r="D41" s="117" t="e">
        <f>VLOOKUP(B41,'Уч ЮН'!$A$3:$G$447,3,FALSE)</f>
        <v>#N/A</v>
      </c>
      <c r="E41" s="119" t="e">
        <f>VLOOKUP(B41,'Уч ЮН'!$A$3:$G$447,5,FALSE)</f>
        <v>#N/A</v>
      </c>
      <c r="F41" s="120" t="e">
        <f>VLOOKUP(B41,'Уч ЮН'!$A$3:$G$447,6,FALSE)</f>
        <v>#N/A</v>
      </c>
      <c r="G41" s="121" t="e">
        <f>VLOOKUP(B41,'Уч ЮН'!$A$3:$G$447,6,FALSE)</f>
        <v>#N/A</v>
      </c>
      <c r="H41" s="122" t="e">
        <f>VLOOKUP(B41,'60сб ЮН'!$B$24:$L$59,8,FALSE)</f>
        <v>#N/A</v>
      </c>
      <c r="I41" s="52"/>
      <c r="J41" s="55"/>
      <c r="K41" s="55"/>
      <c r="L41" s="55"/>
      <c r="M41" s="55"/>
    </row>
    <row r="42" spans="1:13" s="1" customFormat="1" ht="15" customHeight="1">
      <c r="A42" s="38">
        <v>2</v>
      </c>
      <c r="B42" s="38"/>
      <c r="C42" s="119" t="e">
        <f>VLOOKUP(B42,'Уч ЮН'!$A$3:$G$447,2,FALSE)</f>
        <v>#N/A</v>
      </c>
      <c r="D42" s="117" t="e">
        <f>VLOOKUP(B42,'Уч ЮН'!$A$3:$G$447,3,FALSE)</f>
        <v>#N/A</v>
      </c>
      <c r="E42" s="119" t="e">
        <f>VLOOKUP(B42,'Уч ЮН'!$A$3:$G$447,5,FALSE)</f>
        <v>#N/A</v>
      </c>
      <c r="F42" s="120" t="e">
        <f>VLOOKUP(B42,'Уч ЮН'!$A$3:$G$447,6,FALSE)</f>
        <v>#N/A</v>
      </c>
      <c r="G42" s="121" t="e">
        <f>VLOOKUP(B42,'Уч ЮН'!$A$3:$G$447,6,FALSE)</f>
        <v>#N/A</v>
      </c>
      <c r="H42" s="122" t="e">
        <f>VLOOKUP(B42,'60сб ЮН'!$B$24:$L$59,8,FALSE)</f>
        <v>#N/A</v>
      </c>
      <c r="I42" s="126"/>
      <c r="J42" s="38"/>
      <c r="K42" s="38"/>
      <c r="L42" s="39"/>
      <c r="M42" s="39"/>
    </row>
    <row r="43" spans="1:13" s="1" customFormat="1" ht="15" customHeight="1">
      <c r="A43" s="38">
        <v>3</v>
      </c>
      <c r="B43" s="38"/>
      <c r="C43" s="119" t="e">
        <f>VLOOKUP(B43,'Уч ЮН'!$A$3:$G$447,2,FALSE)</f>
        <v>#N/A</v>
      </c>
      <c r="D43" s="117" t="e">
        <f>VLOOKUP(B43,'Уч ЮН'!$A$3:$G$447,3,FALSE)</f>
        <v>#N/A</v>
      </c>
      <c r="E43" s="119" t="e">
        <f>VLOOKUP(B43,'Уч ЮН'!$A$3:$G$447,5,FALSE)</f>
        <v>#N/A</v>
      </c>
      <c r="F43" s="120" t="e">
        <f>VLOOKUP(B43,'Уч ЮН'!$A$3:$G$447,6,FALSE)</f>
        <v>#N/A</v>
      </c>
      <c r="G43" s="121" t="e">
        <f>VLOOKUP(B43,'Уч ЮН'!$A$3:$G$447,6,FALSE)</f>
        <v>#N/A</v>
      </c>
      <c r="H43" s="122" t="e">
        <f>VLOOKUP(B43,'60сб ЮН'!$B$24:$L$59,8,FALSE)</f>
        <v>#N/A</v>
      </c>
      <c r="I43" s="52"/>
      <c r="J43" s="38"/>
      <c r="K43" s="55"/>
      <c r="L43" s="55"/>
      <c r="M43" s="55"/>
    </row>
    <row r="44" spans="1:13" s="1" customFormat="1" ht="15" customHeight="1">
      <c r="A44" s="38">
        <v>4</v>
      </c>
      <c r="B44" s="38"/>
      <c r="C44" s="119" t="e">
        <f>VLOOKUP(B44,'Уч ЮН'!$A$3:$G$447,2,FALSE)</f>
        <v>#N/A</v>
      </c>
      <c r="D44" s="117" t="e">
        <f>VLOOKUP(B44,'Уч ЮН'!$A$3:$G$447,3,FALSE)</f>
        <v>#N/A</v>
      </c>
      <c r="E44" s="119" t="e">
        <f>VLOOKUP(B44,'Уч ЮН'!$A$3:$G$447,5,FALSE)</f>
        <v>#N/A</v>
      </c>
      <c r="F44" s="120" t="e">
        <f>VLOOKUP(B44,'Уч ЮН'!$A$3:$G$447,6,FALSE)</f>
        <v>#N/A</v>
      </c>
      <c r="G44" s="121" t="e">
        <f>VLOOKUP(B44,'Уч ЮН'!$A$3:$G$447,6,FALSE)</f>
        <v>#N/A</v>
      </c>
      <c r="H44" s="122" t="e">
        <f>VLOOKUP(B44,'60сб ЮН'!$B$24:$L$59,8,FALSE)</f>
        <v>#N/A</v>
      </c>
      <c r="I44" s="52"/>
      <c r="J44" s="55"/>
      <c r="K44" s="55"/>
      <c r="L44" s="55"/>
      <c r="M44" s="55"/>
    </row>
    <row r="45" spans="1:13" s="1" customFormat="1" ht="15" customHeight="1">
      <c r="A45" s="38">
        <v>5</v>
      </c>
      <c r="B45" s="38"/>
      <c r="C45" s="119" t="e">
        <f>VLOOKUP(B45,'Уч ЮН'!$A$3:$G$447,2,FALSE)</f>
        <v>#N/A</v>
      </c>
      <c r="D45" s="117" t="e">
        <f>VLOOKUP(B45,'Уч ЮН'!$A$3:$G$447,3,FALSE)</f>
        <v>#N/A</v>
      </c>
      <c r="E45" s="119" t="e">
        <f>VLOOKUP(B45,'Уч ЮН'!$A$3:$G$447,5,FALSE)</f>
        <v>#N/A</v>
      </c>
      <c r="F45" s="120" t="e">
        <f>VLOOKUP(B45,'Уч ЮН'!$A$3:$G$447,6,FALSE)</f>
        <v>#N/A</v>
      </c>
      <c r="G45" s="121" t="e">
        <f>VLOOKUP(B45,'Уч ЮН'!$A$3:$G$447,6,FALSE)</f>
        <v>#N/A</v>
      </c>
      <c r="H45" s="122" t="e">
        <f>VLOOKUP(B45,'60сб ЮН'!$B$24:$L$59,8,FALSE)</f>
        <v>#N/A</v>
      </c>
      <c r="I45" s="52"/>
      <c r="J45" s="55"/>
      <c r="K45" s="55"/>
      <c r="L45" s="55"/>
      <c r="M45" s="55"/>
    </row>
    <row r="46" spans="1:13" s="1" customFormat="1" ht="15" customHeight="1">
      <c r="A46" s="38">
        <v>6</v>
      </c>
      <c r="B46" s="38"/>
      <c r="C46" s="119" t="e">
        <f>VLOOKUP(B46,'Уч ЮН'!$A$3:$G$447,2,FALSE)</f>
        <v>#N/A</v>
      </c>
      <c r="D46" s="117" t="e">
        <f>VLOOKUP(B46,'Уч ЮН'!$A$3:$G$447,3,FALSE)</f>
        <v>#N/A</v>
      </c>
      <c r="E46" s="119" t="e">
        <f>VLOOKUP(B46,'Уч ЮН'!$A$3:$G$447,5,FALSE)</f>
        <v>#N/A</v>
      </c>
      <c r="F46" s="120" t="e">
        <f>VLOOKUP(B46,'Уч ЮН'!$A$3:$G$447,6,FALSE)</f>
        <v>#N/A</v>
      </c>
      <c r="G46" s="121" t="e">
        <f>VLOOKUP(B46,'Уч ЮН'!$A$3:$G$447,6,FALSE)</f>
        <v>#N/A</v>
      </c>
      <c r="H46" s="122" t="e">
        <f>VLOOKUP(B46,'60сб ЮН'!$B$24:$L$59,8,FALSE)</f>
        <v>#N/A</v>
      </c>
      <c r="I46" s="52"/>
      <c r="J46" s="55"/>
      <c r="K46" s="55"/>
      <c r="L46" s="55"/>
      <c r="M46" s="55"/>
    </row>
    <row r="47" spans="1:13" s="1" customFormat="1" ht="15" customHeight="1">
      <c r="A47" s="38">
        <v>7</v>
      </c>
      <c r="B47" s="38"/>
      <c r="C47" s="119" t="e">
        <f>VLOOKUP(B47,'Уч ЮН'!$A$3:$G$447,2,FALSE)</f>
        <v>#N/A</v>
      </c>
      <c r="D47" s="117" t="e">
        <f>VLOOKUP(B47,'Уч ЮН'!$A$3:$G$447,3,FALSE)</f>
        <v>#N/A</v>
      </c>
      <c r="E47" s="119" t="e">
        <f>VLOOKUP(B47,'Уч ЮН'!$A$3:$G$447,5,FALSE)</f>
        <v>#N/A</v>
      </c>
      <c r="F47" s="120" t="e">
        <f>VLOOKUP(B47,'Уч ЮН'!$A$3:$G$447,6,FALSE)</f>
        <v>#N/A</v>
      </c>
      <c r="G47" s="121" t="e">
        <f>VLOOKUP(B47,'Уч ЮН'!$A$3:$G$447,6,FALSE)</f>
        <v>#N/A</v>
      </c>
      <c r="H47" s="122" t="e">
        <f>VLOOKUP(B47,'60сб ЮН'!$B$24:$L$59,8,FALSE)</f>
        <v>#N/A</v>
      </c>
      <c r="I47" s="52"/>
      <c r="J47" s="38"/>
      <c r="K47" s="55"/>
      <c r="L47" s="55"/>
      <c r="M47" s="55"/>
    </row>
    <row r="48" spans="1:13" s="1" customFormat="1" ht="15" customHeight="1">
      <c r="A48" s="38">
        <v>8</v>
      </c>
      <c r="B48" s="38"/>
      <c r="C48" s="119" t="e">
        <f>VLOOKUP(B48,'Уч ЮН'!$A$3:$G$447,2,FALSE)</f>
        <v>#N/A</v>
      </c>
      <c r="D48" s="117" t="e">
        <f>VLOOKUP(B48,'Уч ЮН'!$A$3:$G$447,3,FALSE)</f>
        <v>#N/A</v>
      </c>
      <c r="E48" s="119" t="e">
        <f>VLOOKUP(B48,'Уч ЮН'!$A$3:$G$447,5,FALSE)</f>
        <v>#N/A</v>
      </c>
      <c r="F48" s="120" t="e">
        <f>VLOOKUP(B48,'Уч ЮН'!$A$3:$G$447,6,FALSE)</f>
        <v>#N/A</v>
      </c>
      <c r="G48" s="121" t="e">
        <f>VLOOKUP(B48,'Уч ЮН'!$A$3:$G$447,6,FALSE)</f>
        <v>#N/A</v>
      </c>
      <c r="H48" s="122" t="e">
        <f>VLOOKUP(B48,'60сб ЮН'!$B$24:$L$59,8,FALSE)</f>
        <v>#N/A</v>
      </c>
      <c r="I48" s="52"/>
      <c r="J48" s="38"/>
      <c r="K48" s="55"/>
      <c r="L48" s="55"/>
      <c r="M48" s="55"/>
    </row>
    <row r="49" spans="1:9" s="1" customFormat="1" ht="15">
      <c r="A49" s="72"/>
      <c r="B49" s="47"/>
      <c r="C49" s="48"/>
      <c r="D49" s="91"/>
      <c r="E49" s="48"/>
      <c r="F49" s="65"/>
      <c r="G49" s="96"/>
      <c r="H49" s="45"/>
      <c r="I49" s="93"/>
    </row>
    <row r="50" spans="1:9" s="1" customFormat="1" ht="15">
      <c r="A50" s="72"/>
      <c r="B50" s="47"/>
      <c r="C50" s="48"/>
      <c r="D50" s="91"/>
      <c r="E50" s="48"/>
      <c r="F50" s="65"/>
      <c r="G50" s="96"/>
      <c r="H50" s="45"/>
      <c r="I50" s="93"/>
    </row>
    <row r="51" spans="1:9" s="11" customFormat="1" ht="15.75">
      <c r="A51" s="9"/>
      <c r="B51" s="7"/>
      <c r="C51" s="11" t="s">
        <v>52</v>
      </c>
      <c r="D51" s="85"/>
      <c r="E51" s="131"/>
      <c r="F51" s="9"/>
      <c r="G51" s="12"/>
      <c r="H51" s="41"/>
      <c r="I51" s="63"/>
    </row>
    <row r="52" spans="1:9" s="11" customFormat="1" ht="15.75">
      <c r="A52" s="9"/>
      <c r="B52" s="7"/>
      <c r="C52" s="11" t="s">
        <v>54</v>
      </c>
      <c r="D52" s="85"/>
      <c r="E52" s="131"/>
      <c r="F52" s="9"/>
      <c r="G52" s="12"/>
      <c r="H52" s="41"/>
      <c r="I52" s="63"/>
    </row>
    <row r="53" spans="1:9" s="11" customFormat="1" ht="15.75">
      <c r="A53" s="9"/>
      <c r="B53" s="7"/>
      <c r="C53" s="11" t="s">
        <v>53</v>
      </c>
      <c r="D53" s="85"/>
      <c r="E53" s="132"/>
      <c r="F53" s="9"/>
      <c r="G53" s="12"/>
      <c r="H53" s="41"/>
      <c r="I53" s="63"/>
    </row>
  </sheetData>
  <sheetProtection/>
  <mergeCells count="11">
    <mergeCell ref="I11:J11"/>
    <mergeCell ref="K11:M11"/>
    <mergeCell ref="I12:K12"/>
    <mergeCell ref="D7:H7"/>
    <mergeCell ref="I7:M7"/>
    <mergeCell ref="A8:M8"/>
    <mergeCell ref="A1:M1"/>
    <mergeCell ref="A2:M2"/>
    <mergeCell ref="A5:M5"/>
    <mergeCell ref="A6:M6"/>
    <mergeCell ref="A9:M9"/>
  </mergeCells>
  <printOptions horizontalCentered="1"/>
  <pageMargins left="0.16" right="0.21" top="0.15748031496062992" bottom="0.15748031496062992" header="0.15748031496062992" footer="0.15748031496062992"/>
  <pageSetup fitToHeight="2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110"/>
  <sheetViews>
    <sheetView view="pageBreakPreview" zoomScaleSheetLayoutView="100" zoomScalePageLayoutView="0" workbookViewId="0" topLeftCell="B1">
      <selection activeCell="I32" sqref="I32"/>
    </sheetView>
  </sheetViews>
  <sheetFormatPr defaultColWidth="9.00390625" defaultRowHeight="12.75"/>
  <cols>
    <col min="1" max="1" width="5.00390625" style="10" hidden="1" customWidth="1"/>
    <col min="2" max="2" width="6.375" style="10" customWidth="1"/>
    <col min="3" max="3" width="4.875" style="8" customWidth="1"/>
    <col min="4" max="4" width="23.875" style="2" customWidth="1"/>
    <col min="5" max="5" width="8.625" style="86" customWidth="1"/>
    <col min="6" max="6" width="6.00390625" style="8" customWidth="1"/>
    <col min="7" max="7" width="14.25390625" style="4" customWidth="1"/>
    <col min="8" max="8" width="10.875" style="66" hidden="1" customWidth="1"/>
    <col min="9" max="9" width="24.625" style="60" customWidth="1"/>
    <col min="10" max="10" width="6.00390625" style="46" customWidth="1"/>
    <col min="11" max="11" width="7.125" style="8" customWidth="1"/>
    <col min="12" max="12" width="37.875" style="2" customWidth="1"/>
    <col min="13" max="14" width="3.375" style="2" hidden="1" customWidth="1"/>
    <col min="15" max="15" width="3.625" style="2" hidden="1" customWidth="1"/>
    <col min="16" max="29" width="3.375" style="2" hidden="1" customWidth="1"/>
    <col min="30" max="30" width="4.00390625" style="2" hidden="1" customWidth="1"/>
    <col min="31" max="33" width="3.375" style="2" hidden="1" customWidth="1"/>
    <col min="34" max="35" width="3.00390625" style="2" hidden="1" customWidth="1"/>
    <col min="36" max="36" width="4.75390625" style="2" hidden="1" customWidth="1"/>
    <col min="37" max="37" width="3.75390625" style="2" hidden="1" customWidth="1"/>
    <col min="38" max="38" width="3.00390625" style="2" hidden="1" customWidth="1"/>
    <col min="39" max="43" width="5.25390625" style="2" hidden="1" customWidth="1"/>
    <col min="44" max="44" width="4.875" style="2" hidden="1" customWidth="1"/>
    <col min="45" max="45" width="4.75390625" style="2" hidden="1" customWidth="1"/>
    <col min="46" max="46" width="5.25390625" style="2" hidden="1" customWidth="1"/>
    <col min="47" max="47" width="5.125" style="2" hidden="1" customWidth="1"/>
    <col min="48" max="49" width="7.00390625" style="2" hidden="1" customWidth="1"/>
    <col min="50" max="16384" width="9.125" style="2" customWidth="1"/>
  </cols>
  <sheetData>
    <row r="1" spans="1:49" ht="15.75" customHeight="1">
      <c r="A1" s="472" t="str">
        <f>'60 ЮН'!A1:U1</f>
        <v>Министерство физической культуры и спорта Пензенской области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51">
        <v>100</v>
      </c>
      <c r="AN1" s="57">
        <v>130</v>
      </c>
      <c r="AO1" s="51">
        <v>140</v>
      </c>
      <c r="AP1" s="51">
        <v>150</v>
      </c>
      <c r="AQ1" s="51">
        <v>160</v>
      </c>
      <c r="AR1" s="51">
        <v>175</v>
      </c>
      <c r="AS1" s="51">
        <v>190</v>
      </c>
      <c r="AT1" s="51">
        <v>200</v>
      </c>
      <c r="AU1" s="51">
        <v>215</v>
      </c>
      <c r="AV1" s="51">
        <v>228</v>
      </c>
      <c r="AW1" s="51">
        <v>300</v>
      </c>
    </row>
    <row r="2" spans="1:49" ht="20.2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51" t="s">
        <v>29</v>
      </c>
      <c r="AN2" s="51" t="s">
        <v>20</v>
      </c>
      <c r="AO2" s="51" t="s">
        <v>19</v>
      </c>
      <c r="AP2" s="51" t="s">
        <v>18</v>
      </c>
      <c r="AQ2" s="51">
        <v>3</v>
      </c>
      <c r="AR2" s="51">
        <v>2</v>
      </c>
      <c r="AS2" s="51">
        <v>1</v>
      </c>
      <c r="AT2" s="51" t="s">
        <v>14</v>
      </c>
      <c r="AU2" s="51" t="s">
        <v>15</v>
      </c>
      <c r="AV2" s="51" t="s">
        <v>16</v>
      </c>
      <c r="AW2" s="51" t="s">
        <v>16</v>
      </c>
    </row>
    <row r="3" spans="1:42" s="11" customFormat="1" ht="15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O3" s="13"/>
      <c r="AP3" s="30"/>
    </row>
    <row r="4" spans="1:50" s="11" customFormat="1" ht="16.5" customHeight="1">
      <c r="A4" s="453" t="s">
        <v>588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9"/>
      <c r="AN4" s="49"/>
      <c r="AO4" s="53"/>
      <c r="AP4" s="53"/>
      <c r="AQ4" s="49"/>
      <c r="AR4" s="49"/>
      <c r="AS4" s="53"/>
      <c r="AT4" s="49"/>
      <c r="AU4" s="49"/>
      <c r="AV4" s="53"/>
      <c r="AW4" s="49"/>
      <c r="AX4" s="49"/>
    </row>
    <row r="5" spans="1:50" s="11" customFormat="1" ht="19.5" customHeight="1">
      <c r="A5" s="459" t="str">
        <f>'60 ЮН'!A6:U6</f>
        <v>личного первенства   XXXIX Фестиваля легкой атлетики  памяти Героя-Пограничника А.Е. Махалина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9"/>
      <c r="AN5" s="49"/>
      <c r="AO5" s="53"/>
      <c r="AP5" s="53"/>
      <c r="AQ5" s="49"/>
      <c r="AR5" s="49"/>
      <c r="AS5" s="49"/>
      <c r="AT5" s="49"/>
      <c r="AU5" s="49"/>
      <c r="AV5" s="49"/>
      <c r="AW5" s="49"/>
      <c r="AX5" s="49"/>
    </row>
    <row r="6" spans="1:50" s="11" customFormat="1" ht="15.75" customHeight="1">
      <c r="A6" s="9"/>
      <c r="B6" s="9"/>
      <c r="C6" s="7"/>
      <c r="D6" s="14" t="s">
        <v>1</v>
      </c>
      <c r="E6" s="460" t="s">
        <v>56</v>
      </c>
      <c r="F6" s="460"/>
      <c r="G6" s="460"/>
      <c r="H6" s="460"/>
      <c r="I6" s="460"/>
      <c r="J6" s="460"/>
      <c r="K6" s="460"/>
      <c r="L6" s="460" t="s">
        <v>97</v>
      </c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9"/>
      <c r="AN6" s="49"/>
      <c r="AO6" s="53"/>
      <c r="AP6" s="53"/>
      <c r="AQ6" s="49"/>
      <c r="AR6" s="49"/>
      <c r="AS6" s="53"/>
      <c r="AT6" s="49"/>
      <c r="AU6" s="49"/>
      <c r="AV6" s="53"/>
      <c r="AW6" s="49"/>
      <c r="AX6" s="49"/>
    </row>
    <row r="7" spans="1:50" s="11" customFormat="1" ht="15.75" customHeight="1">
      <c r="A7" s="453" t="s">
        <v>67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53"/>
      <c r="AN7" s="53"/>
      <c r="AO7" s="54"/>
      <c r="AP7" s="49"/>
      <c r="AQ7" s="49"/>
      <c r="AR7" s="49"/>
      <c r="AS7" s="49"/>
      <c r="AT7" s="49"/>
      <c r="AU7" s="49"/>
      <c r="AV7" s="49"/>
      <c r="AW7" s="49"/>
      <c r="AX7" s="49"/>
    </row>
    <row r="8" spans="1:50" s="11" customFormat="1" ht="15.75" customHeight="1">
      <c r="A8" s="454" t="s">
        <v>42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53"/>
      <c r="AN8" s="53"/>
      <c r="AO8" s="54"/>
      <c r="AP8" s="53"/>
      <c r="AQ8" s="1"/>
      <c r="AR8" s="16"/>
      <c r="AS8" s="64"/>
      <c r="AT8" s="64"/>
      <c r="AU8" s="64"/>
      <c r="AV8" s="64"/>
      <c r="AW8" s="64"/>
      <c r="AX8" s="64"/>
    </row>
    <row r="9" spans="1:50" s="20" customFormat="1" ht="15.75" customHeight="1">
      <c r="A9" s="24"/>
      <c r="B9" s="24"/>
      <c r="C9" s="50"/>
      <c r="D9" s="27"/>
      <c r="E9" s="89"/>
      <c r="F9" s="26"/>
      <c r="G9" s="23"/>
      <c r="H9" s="68"/>
      <c r="I9" s="61"/>
      <c r="J9" s="474" t="s">
        <v>23</v>
      </c>
      <c r="K9" s="475"/>
      <c r="L9" s="22" t="s">
        <v>706</v>
      </c>
      <c r="W9" s="62"/>
      <c r="X9" s="62"/>
      <c r="Y9" s="476" t="s">
        <v>549</v>
      </c>
      <c r="Z9" s="476"/>
      <c r="AA9" s="476"/>
      <c r="AB9" s="476"/>
      <c r="AC9" s="476"/>
      <c r="AD9" s="476"/>
      <c r="AE9" s="476"/>
      <c r="AF9" s="476"/>
      <c r="AG9" s="476"/>
      <c r="AM9" s="32"/>
      <c r="AN9" s="5"/>
      <c r="AO9" s="15"/>
      <c r="AP9" s="1"/>
      <c r="AQ9" s="1"/>
      <c r="AR9" s="16"/>
      <c r="AS9" s="80"/>
      <c r="AT9" s="80"/>
      <c r="AU9" s="80"/>
      <c r="AV9" s="80"/>
      <c r="AW9" s="80"/>
      <c r="AX9" s="80"/>
    </row>
    <row r="10" spans="1:50" s="21" customFormat="1" ht="15.75" customHeight="1">
      <c r="A10" s="477" t="s">
        <v>38</v>
      </c>
      <c r="B10" s="478" t="s">
        <v>2</v>
      </c>
      <c r="C10" s="478" t="s">
        <v>24</v>
      </c>
      <c r="D10" s="478" t="s">
        <v>3</v>
      </c>
      <c r="E10" s="479" t="s">
        <v>83</v>
      </c>
      <c r="F10" s="478" t="s">
        <v>5</v>
      </c>
      <c r="G10" s="478" t="s">
        <v>6</v>
      </c>
      <c r="H10" s="478" t="s">
        <v>7</v>
      </c>
      <c r="I10" s="482" t="s">
        <v>8</v>
      </c>
      <c r="J10" s="483" t="s">
        <v>10</v>
      </c>
      <c r="K10" s="484" t="s">
        <v>17</v>
      </c>
      <c r="L10" s="478" t="s">
        <v>11</v>
      </c>
      <c r="M10" s="480" t="s">
        <v>37</v>
      </c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1" t="s">
        <v>33</v>
      </c>
      <c r="AI10" s="481" t="s">
        <v>34</v>
      </c>
      <c r="AJ10" s="487" t="s">
        <v>35</v>
      </c>
      <c r="AK10" s="488" t="s">
        <v>2</v>
      </c>
      <c r="AL10" s="485" t="s">
        <v>36</v>
      </c>
      <c r="AM10" s="98"/>
      <c r="AN10" s="99"/>
      <c r="AO10" s="18"/>
      <c r="AP10" s="35"/>
      <c r="AQ10" s="35"/>
      <c r="AR10" s="36"/>
      <c r="AS10" s="17"/>
      <c r="AT10" s="17"/>
      <c r="AU10" s="17"/>
      <c r="AV10" s="17"/>
      <c r="AW10" s="17"/>
      <c r="AX10" s="17"/>
    </row>
    <row r="11" spans="1:50" s="21" customFormat="1" ht="13.5" customHeight="1">
      <c r="A11" s="477"/>
      <c r="B11" s="478"/>
      <c r="C11" s="478"/>
      <c r="D11" s="478"/>
      <c r="E11" s="479"/>
      <c r="F11" s="478"/>
      <c r="G11" s="478"/>
      <c r="H11" s="478"/>
      <c r="I11" s="482"/>
      <c r="J11" s="483"/>
      <c r="K11" s="484"/>
      <c r="L11" s="478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1"/>
      <c r="AI11" s="481"/>
      <c r="AJ11" s="487"/>
      <c r="AK11" s="488"/>
      <c r="AL11" s="485"/>
      <c r="AM11" s="98"/>
      <c r="AN11" s="99"/>
      <c r="AO11" s="18"/>
      <c r="AP11" s="35"/>
      <c r="AQ11" s="35"/>
      <c r="AR11" s="36"/>
      <c r="AS11" s="17"/>
      <c r="AT11" s="17"/>
      <c r="AU11" s="17"/>
      <c r="AV11" s="17"/>
      <c r="AW11" s="17"/>
      <c r="AX11" s="17"/>
    </row>
    <row r="12" spans="1:50" s="64" customFormat="1" ht="22.5" customHeight="1">
      <c r="A12" s="334"/>
      <c r="B12" s="334">
        <v>1</v>
      </c>
      <c r="C12" s="335">
        <v>430</v>
      </c>
      <c r="D12" s="336" t="str">
        <f>VLOOKUP(C12,'Уч ЮН'!$A$3:$G$447,2,FALSE)</f>
        <v>Шуняев Денис</v>
      </c>
      <c r="E12" s="337">
        <f>VLOOKUP(C12,'Уч ЮН'!$A$3:$G$447,3,FALSE)</f>
        <v>1996</v>
      </c>
      <c r="F12" s="334" t="str">
        <f>VLOOKUP(C12,'Уч ЮН'!$A$3:$G$447,4,FALSE)</f>
        <v>КМС</v>
      </c>
      <c r="G12" s="336" t="str">
        <f>VLOOKUP(C12,'Уч ЮН'!$A$3:$G$447,5,FALSE)</f>
        <v>Мордовия</v>
      </c>
      <c r="H12" s="336" t="str">
        <f>VLOOKUP(C12,'Уч ЮН'!$A$3:$G$447,6,FALSE)</f>
        <v>КСШОР</v>
      </c>
      <c r="I12" s="336" t="str">
        <f>VLOOKUP(C12,'Уч ЮН'!$A$3:$G$447,6,FALSE)</f>
        <v>КСШОР</v>
      </c>
      <c r="J12" s="337">
        <v>200</v>
      </c>
      <c r="K12" s="338" t="str">
        <f>LOOKUP(J12,$AM$1:$AW$1,$AM$2:$AW$2)</f>
        <v>КМС</v>
      </c>
      <c r="L12" s="336" t="str">
        <f>VLOOKUP(C12,'Уч ЮН'!$A$3:$G$447,7,FALSE)</f>
        <v>Разовы ВН и ЛИ</v>
      </c>
      <c r="M12" s="339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1"/>
      <c r="AI12" s="341"/>
      <c r="AJ12" s="340"/>
      <c r="AK12" s="340"/>
      <c r="AL12" s="342"/>
      <c r="AM12" s="101"/>
      <c r="AN12" s="101"/>
      <c r="AO12" s="101"/>
      <c r="AR12" s="84"/>
      <c r="AS12" s="101"/>
      <c r="AT12" s="101"/>
      <c r="AU12" s="101"/>
      <c r="AV12" s="101"/>
      <c r="AW12" s="101"/>
      <c r="AX12" s="101"/>
    </row>
    <row r="13" spans="1:44" s="101" customFormat="1" ht="22.5" customHeight="1">
      <c r="A13" s="334"/>
      <c r="B13" s="334">
        <v>2</v>
      </c>
      <c r="C13" s="335">
        <v>449</v>
      </c>
      <c r="D13" s="336" t="str">
        <f>VLOOKUP(C13,'Уч ЮН'!$A$3:$G$447,2,FALSE)</f>
        <v>Чернусь Дмитрий</v>
      </c>
      <c r="E13" s="337">
        <f>VLOOKUP(C13,'Уч ЮН'!$A$3:$G$447,3,FALSE)</f>
        <v>1996</v>
      </c>
      <c r="F13" s="334" t="str">
        <f>VLOOKUP(C13,'Уч ЮН'!$A$3:$G$447,4,FALSE)</f>
        <v>КМС</v>
      </c>
      <c r="G13" s="336" t="str">
        <f>VLOOKUP(C13,'Уч ЮН'!$A$3:$G$447,5,FALSE)</f>
        <v>Мордовия</v>
      </c>
      <c r="H13" s="336" t="str">
        <f>VLOOKUP(C13,'Уч ЮН'!$A$3:$G$447,6,FALSE)</f>
        <v>МГУ им.Н.П.Огарева</v>
      </c>
      <c r="I13" s="336" t="str">
        <f>VLOOKUP(C13,'Уч ЮН'!$A$3:$G$447,6,FALSE)</f>
        <v>МГУ им.Н.П.Огарева</v>
      </c>
      <c r="J13" s="337">
        <v>200</v>
      </c>
      <c r="K13" s="338" t="str">
        <f>LOOKUP(J13,$AM$1:$AW$1,$AM$2:$AW$2)</f>
        <v>КМС</v>
      </c>
      <c r="L13" s="336" t="str">
        <f>VLOOKUP(C13,'Уч ЮН'!$A$3:$G$447,7,FALSE)</f>
        <v>Разов В. Н.</v>
      </c>
      <c r="M13" s="339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1"/>
      <c r="AI13" s="341"/>
      <c r="AJ13" s="340"/>
      <c r="AK13" s="340"/>
      <c r="AL13" s="342"/>
      <c r="AP13" s="64"/>
      <c r="AR13" s="84"/>
    </row>
    <row r="14" spans="1:50" s="101" customFormat="1" ht="22.5" customHeight="1">
      <c r="A14" s="334"/>
      <c r="B14" s="334">
        <v>3</v>
      </c>
      <c r="C14" s="335">
        <v>670</v>
      </c>
      <c r="D14" s="336" t="str">
        <f>VLOOKUP(C14,'Уч ЮН'!$A$3:$G$447,2,FALSE)</f>
        <v>Аллакулиев Адылбек</v>
      </c>
      <c r="E14" s="337">
        <f>VLOOKUP(C14,'Уч ЮН'!$A$3:$G$447,3,FALSE)</f>
        <v>2000</v>
      </c>
      <c r="F14" s="334" t="str">
        <f>VLOOKUP(C14,'Уч ЮН'!$A$3:$G$447,4,FALSE)</f>
        <v>2</v>
      </c>
      <c r="G14" s="336" t="str">
        <f>VLOOKUP(C14,'Уч ЮН'!$A$3:$G$447,5,FALSE)</f>
        <v>Пензенская</v>
      </c>
      <c r="H14" s="336" t="str">
        <f>VLOOKUP(C14,'Уч ЮН'!$A$3:$G$447,6,FALSE)</f>
        <v>КСШОР</v>
      </c>
      <c r="I14" s="336" t="str">
        <f>VLOOKUP(C14,'Уч ЮН'!$A$3:$G$447,6,FALSE)</f>
        <v>КСШОР</v>
      </c>
      <c r="J14" s="337">
        <v>175</v>
      </c>
      <c r="K14" s="338">
        <f>LOOKUP(J14,$AM$1:$AW$1,$AM$2:$AW$2)</f>
        <v>2</v>
      </c>
      <c r="L14" s="336" t="str">
        <f>VLOOKUP(C14,'Уч ЮН'!$A$3:$G$447,7,FALSE)</f>
        <v>Невокшанов Б.В.,Казуров М.А.</v>
      </c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4"/>
      <c r="AI14" s="344"/>
      <c r="AJ14" s="343"/>
      <c r="AK14" s="343"/>
      <c r="AL14" s="34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11" s="1" customFormat="1" ht="12.75">
      <c r="A15" s="72"/>
      <c r="B15" s="72"/>
      <c r="C15" s="49"/>
      <c r="E15" s="332"/>
      <c r="F15" s="49"/>
      <c r="G15" s="345"/>
      <c r="H15" s="346"/>
      <c r="I15" s="347"/>
      <c r="J15" s="348"/>
      <c r="K15" s="49"/>
    </row>
    <row r="16" spans="1:11" s="80" customFormat="1" ht="12.75">
      <c r="A16" s="349"/>
      <c r="B16" s="349"/>
      <c r="C16" s="133"/>
      <c r="D16" s="80" t="s">
        <v>704</v>
      </c>
      <c r="E16" s="350">
        <v>150</v>
      </c>
      <c r="F16" s="133">
        <v>155</v>
      </c>
      <c r="G16" s="351" t="s">
        <v>707</v>
      </c>
      <c r="H16" s="352"/>
      <c r="I16" s="353" t="s">
        <v>708</v>
      </c>
      <c r="J16" s="147">
        <v>200</v>
      </c>
      <c r="K16" s="147">
        <v>205</v>
      </c>
    </row>
    <row r="17" spans="1:11" s="1" customFormat="1" ht="15.75">
      <c r="A17" s="72"/>
      <c r="B17" s="72"/>
      <c r="C17" s="335">
        <v>430</v>
      </c>
      <c r="D17" s="336" t="str">
        <f>VLOOKUP(C17,'Уч ЮН'!$A$3:$G$447,2,FALSE)</f>
        <v>Шуняев Денис</v>
      </c>
      <c r="E17" s="332"/>
      <c r="F17" s="49"/>
      <c r="G17" s="345"/>
      <c r="H17" s="346"/>
      <c r="I17" s="347" t="s">
        <v>709</v>
      </c>
      <c r="J17" s="54" t="s">
        <v>710</v>
      </c>
      <c r="K17" s="54" t="s">
        <v>711</v>
      </c>
    </row>
    <row r="18" spans="1:11" s="1" customFormat="1" ht="15.75">
      <c r="A18" s="72"/>
      <c r="B18" s="72"/>
      <c r="C18" s="335">
        <v>449</v>
      </c>
      <c r="D18" s="336" t="str">
        <f>VLOOKUP(C18,'Уч ЮН'!$A$3:$G$447,2,FALSE)</f>
        <v>Чернусь Дмитрий</v>
      </c>
      <c r="E18" s="332"/>
      <c r="F18" s="49"/>
      <c r="G18" s="345"/>
      <c r="H18" s="346"/>
      <c r="I18" s="354" t="s">
        <v>712</v>
      </c>
      <c r="J18" s="54" t="s">
        <v>713</v>
      </c>
      <c r="K18" s="54" t="s">
        <v>711</v>
      </c>
    </row>
    <row r="19" spans="1:11" s="1" customFormat="1" ht="18.75" customHeight="1">
      <c r="A19" s="72"/>
      <c r="B19" s="72"/>
      <c r="C19" s="335">
        <v>670</v>
      </c>
      <c r="D19" s="336" t="str">
        <f>VLOOKUP(C19,'Уч ЮН'!$A$3:$G$447,2,FALSE)</f>
        <v>Аллакулиев Адылбек</v>
      </c>
      <c r="E19" s="332">
        <v>0</v>
      </c>
      <c r="F19" s="49">
        <v>0</v>
      </c>
      <c r="G19" s="345" t="s">
        <v>714</v>
      </c>
      <c r="H19" s="346"/>
      <c r="I19" s="347" t="s">
        <v>715</v>
      </c>
      <c r="J19" s="54"/>
      <c r="K19" s="54"/>
    </row>
    <row r="20" spans="1:11" s="1" customFormat="1" ht="12.75">
      <c r="A20" s="72"/>
      <c r="B20" s="72"/>
      <c r="C20" s="49"/>
      <c r="E20" s="332"/>
      <c r="F20" s="49"/>
      <c r="G20" s="345"/>
      <c r="H20" s="346"/>
      <c r="I20" s="347"/>
      <c r="J20" s="54"/>
      <c r="K20" s="54"/>
    </row>
    <row r="21" spans="1:11" s="1" customFormat="1" ht="12.75">
      <c r="A21" s="72"/>
      <c r="B21" s="72"/>
      <c r="C21" s="49"/>
      <c r="E21" s="332"/>
      <c r="F21" s="49"/>
      <c r="G21" s="345"/>
      <c r="H21" s="346"/>
      <c r="I21" s="347"/>
      <c r="J21" s="54"/>
      <c r="K21" s="54"/>
    </row>
    <row r="22" spans="1:11" s="1" customFormat="1" ht="12.75">
      <c r="A22" s="72"/>
      <c r="B22" s="72"/>
      <c r="C22" s="49"/>
      <c r="E22" s="332"/>
      <c r="F22" s="49"/>
      <c r="G22" s="345"/>
      <c r="H22" s="346"/>
      <c r="I22" s="347"/>
      <c r="J22" s="54"/>
      <c r="K22" s="54"/>
    </row>
    <row r="23" ht="12.75">
      <c r="J23" s="56"/>
    </row>
    <row r="24" ht="12.75">
      <c r="J24" s="56"/>
    </row>
    <row r="25" ht="12.75">
      <c r="J25" s="56"/>
    </row>
    <row r="26" ht="12.75">
      <c r="J26" s="56"/>
    </row>
    <row r="27" ht="12.75">
      <c r="J27" s="56"/>
    </row>
    <row r="28" ht="12.75">
      <c r="J28" s="56"/>
    </row>
    <row r="29" ht="12.75">
      <c r="J29" s="56"/>
    </row>
    <row r="30" ht="12.75">
      <c r="J30" s="56"/>
    </row>
    <row r="31" ht="12.75">
      <c r="J31" s="56"/>
    </row>
    <row r="32" ht="12.75">
      <c r="J32" s="56"/>
    </row>
    <row r="33" ht="12.75">
      <c r="J33" s="56"/>
    </row>
    <row r="34" ht="12.75">
      <c r="J34" s="56"/>
    </row>
    <row r="35" ht="12.75">
      <c r="J35" s="56"/>
    </row>
    <row r="36" ht="12.75">
      <c r="J36" s="56"/>
    </row>
    <row r="37" ht="12.75">
      <c r="J37" s="56"/>
    </row>
    <row r="38" ht="12.75">
      <c r="J38" s="56"/>
    </row>
    <row r="39" ht="12.75">
      <c r="J39" s="56"/>
    </row>
    <row r="40" ht="12.75">
      <c r="J40" s="56"/>
    </row>
    <row r="41" ht="12.75">
      <c r="J41" s="56"/>
    </row>
    <row r="42" ht="12.75">
      <c r="J42" s="56"/>
    </row>
    <row r="43" ht="12.75">
      <c r="J43" s="56"/>
    </row>
    <row r="44" ht="12.75">
      <c r="J44" s="56"/>
    </row>
    <row r="45" ht="12.75">
      <c r="J45" s="56"/>
    </row>
    <row r="46" ht="12.75">
      <c r="J46" s="56"/>
    </row>
    <row r="47" ht="12.75">
      <c r="J47" s="56"/>
    </row>
    <row r="48" ht="12.75">
      <c r="J48" s="56"/>
    </row>
    <row r="49" ht="12.75">
      <c r="J49" s="56"/>
    </row>
    <row r="50" ht="12.75">
      <c r="J50" s="56"/>
    </row>
    <row r="51" ht="12.75">
      <c r="J51" s="56"/>
    </row>
    <row r="52" ht="12.75">
      <c r="J52" s="56"/>
    </row>
    <row r="53" ht="12.75">
      <c r="J53" s="56"/>
    </row>
    <row r="54" ht="12.75">
      <c r="J54" s="56"/>
    </row>
    <row r="55" ht="12.75">
      <c r="J55" s="56"/>
    </row>
    <row r="56" ht="12.75">
      <c r="J56" s="56"/>
    </row>
    <row r="57" ht="12.75">
      <c r="J57" s="56"/>
    </row>
    <row r="58" ht="12.75">
      <c r="J58" s="56"/>
    </row>
    <row r="59" ht="12.75">
      <c r="J59" s="56"/>
    </row>
    <row r="60" ht="12.75">
      <c r="J60" s="56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</sheetData>
  <sheetProtection password="C1E8" sheet="1" formatCells="0" formatColumns="0" formatRows="0" insertColumns="0" insertRows="0" insertHyperlinks="0" deleteColumns="0" deleteRows="0" sort="0" autoFilter="0" pivotTables="0"/>
  <mergeCells count="36">
    <mergeCell ref="AL10:AL11"/>
    <mergeCell ref="M11:O11"/>
    <mergeCell ref="P11:R11"/>
    <mergeCell ref="S11:U11"/>
    <mergeCell ref="V11:X11"/>
    <mergeCell ref="Y11:AA11"/>
    <mergeCell ref="AB11:AD11"/>
    <mergeCell ref="AE11:AG11"/>
    <mergeCell ref="AJ10:AJ11"/>
    <mergeCell ref="AK10:AK11"/>
    <mergeCell ref="L10:L11"/>
    <mergeCell ref="M10:AG10"/>
    <mergeCell ref="AH10:AH11"/>
    <mergeCell ref="AI10:AI11"/>
    <mergeCell ref="G10:G11"/>
    <mergeCell ref="H10:H11"/>
    <mergeCell ref="I10:I11"/>
    <mergeCell ref="J10:J11"/>
    <mergeCell ref="K10:K11"/>
    <mergeCell ref="A7:AL7"/>
    <mergeCell ref="A8:AL8"/>
    <mergeCell ref="J9:K9"/>
    <mergeCell ref="Y9:AG9"/>
    <mergeCell ref="A10:A11"/>
    <mergeCell ref="B10:B11"/>
    <mergeCell ref="C10:C11"/>
    <mergeCell ref="D10:D11"/>
    <mergeCell ref="E10:E11"/>
    <mergeCell ref="F10:F11"/>
    <mergeCell ref="A1:AL1"/>
    <mergeCell ref="L6:AL6"/>
    <mergeCell ref="A2:AL2"/>
    <mergeCell ref="E6:K6"/>
    <mergeCell ref="A3:AL3"/>
    <mergeCell ref="A4:AL4"/>
    <mergeCell ref="A5:AL5"/>
  </mergeCells>
  <printOptions horizont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7.125" style="10" customWidth="1"/>
    <col min="2" max="2" width="4.875" style="8" customWidth="1"/>
    <col min="3" max="3" width="25.375" style="2" customWidth="1"/>
    <col min="4" max="4" width="8.625" style="86" customWidth="1"/>
    <col min="5" max="5" width="6.00390625" style="8" customWidth="1"/>
    <col min="6" max="6" width="19.25390625" style="4" customWidth="1"/>
    <col min="7" max="7" width="10.875" style="66" hidden="1" customWidth="1"/>
    <col min="8" max="8" width="29.875" style="60" customWidth="1"/>
    <col min="9" max="9" width="6.125" style="95" hidden="1" customWidth="1"/>
    <col min="10" max="10" width="6.00390625" style="298" customWidth="1"/>
    <col min="11" max="11" width="7.25390625" style="7" customWidth="1"/>
    <col min="12" max="12" width="30.25390625" style="2" customWidth="1"/>
    <col min="13" max="19" width="9.625" style="2" hidden="1" customWidth="1"/>
    <col min="20" max="20" width="8.125" style="2" hidden="1" customWidth="1"/>
    <col min="21" max="21" width="4.75390625" style="2" hidden="1" customWidth="1"/>
    <col min="22" max="22" width="3.625" style="2" hidden="1" customWidth="1"/>
    <col min="23" max="33" width="6.75390625" style="2" hidden="1" customWidth="1"/>
    <col min="34" max="16384" width="9.125" style="2" customWidth="1"/>
  </cols>
  <sheetData>
    <row r="1" spans="1:33" ht="15.75" customHeight="1">
      <c r="A1" s="472" t="str">
        <f>'60 ЮН'!A1:U1</f>
        <v>Министерство физической культуры и спорта Пензенской области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89"/>
      <c r="W1" s="57">
        <v>300</v>
      </c>
      <c r="X1" s="57">
        <v>400</v>
      </c>
      <c r="Y1" s="57">
        <v>450</v>
      </c>
      <c r="Z1" s="57">
        <v>500</v>
      </c>
      <c r="AA1" s="57">
        <v>550</v>
      </c>
      <c r="AB1" s="57">
        <v>600</v>
      </c>
      <c r="AC1" s="57">
        <v>660</v>
      </c>
      <c r="AD1" s="57">
        <v>710</v>
      </c>
      <c r="AE1" s="57">
        <v>760</v>
      </c>
      <c r="AF1" s="57">
        <v>800</v>
      </c>
      <c r="AG1" s="57">
        <v>900</v>
      </c>
    </row>
    <row r="2" spans="1:33" ht="20.2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90"/>
      <c r="W2" s="51" t="s">
        <v>29</v>
      </c>
      <c r="X2" s="51" t="s">
        <v>20</v>
      </c>
      <c r="Y2" s="51" t="s">
        <v>19</v>
      </c>
      <c r="Z2" s="51" t="s">
        <v>18</v>
      </c>
      <c r="AA2" s="51">
        <v>3</v>
      </c>
      <c r="AB2" s="51">
        <v>2</v>
      </c>
      <c r="AC2" s="51">
        <v>1</v>
      </c>
      <c r="AD2" s="51" t="s">
        <v>14</v>
      </c>
      <c r="AE2" s="51" t="s">
        <v>15</v>
      </c>
      <c r="AF2" s="51" t="s">
        <v>16</v>
      </c>
      <c r="AG2" s="51" t="s">
        <v>16</v>
      </c>
    </row>
    <row r="3" spans="1:26" s="11" customFormat="1" ht="11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Y3" s="13"/>
      <c r="Z3" s="30"/>
    </row>
    <row r="4" spans="1:34" s="11" customFormat="1" ht="18" customHeight="1">
      <c r="A4" s="453" t="s">
        <v>588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9"/>
      <c r="X4" s="49"/>
      <c r="Y4" s="53"/>
      <c r="Z4" s="53"/>
      <c r="AA4" s="49"/>
      <c r="AB4" s="49"/>
      <c r="AC4" s="53"/>
      <c r="AD4" s="49"/>
      <c r="AE4" s="49"/>
      <c r="AF4" s="53"/>
      <c r="AG4" s="49"/>
      <c r="AH4" s="49"/>
    </row>
    <row r="5" spans="1:34" s="11" customFormat="1" ht="33" customHeight="1">
      <c r="A5" s="459" t="str">
        <f>'60 ЮН'!A6:U6</f>
        <v>личного первенства   XXXIX Фестиваля легкой атлетики  памяти Героя-Пограничника А.Е. Махалина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9"/>
      <c r="X5" s="49"/>
      <c r="Y5" s="53"/>
      <c r="Z5" s="53"/>
      <c r="AA5" s="49"/>
      <c r="AB5" s="49"/>
      <c r="AC5" s="49"/>
      <c r="AD5" s="49"/>
      <c r="AE5" s="49"/>
      <c r="AF5" s="49"/>
      <c r="AG5" s="49"/>
      <c r="AH5" s="49"/>
    </row>
    <row r="6" spans="1:34" s="11" customFormat="1" ht="15.75" customHeight="1">
      <c r="A6" s="9"/>
      <c r="B6" s="7"/>
      <c r="C6" s="14" t="s">
        <v>1</v>
      </c>
      <c r="D6" s="460" t="s">
        <v>56</v>
      </c>
      <c r="E6" s="460"/>
      <c r="F6" s="460"/>
      <c r="G6" s="460"/>
      <c r="H6" s="460"/>
      <c r="I6" s="460"/>
      <c r="J6" s="460"/>
      <c r="K6" s="460"/>
      <c r="L6" s="460" t="s">
        <v>106</v>
      </c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9"/>
      <c r="X6" s="49"/>
      <c r="Y6" s="53"/>
      <c r="Z6" s="53"/>
      <c r="AA6" s="49"/>
      <c r="AB6" s="49"/>
      <c r="AC6" s="53"/>
      <c r="AD6" s="49"/>
      <c r="AE6" s="49"/>
      <c r="AF6" s="53"/>
      <c r="AG6" s="49"/>
      <c r="AH6" s="49"/>
    </row>
    <row r="7" spans="1:34" s="11" customFormat="1" ht="15.75" customHeight="1">
      <c r="A7" s="453" t="s">
        <v>67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53"/>
      <c r="X7" s="53"/>
      <c r="Y7" s="54"/>
      <c r="Z7" s="49"/>
      <c r="AA7" s="49"/>
      <c r="AB7" s="49"/>
      <c r="AC7" s="49"/>
      <c r="AD7" s="49"/>
      <c r="AE7" s="49"/>
      <c r="AF7" s="49"/>
      <c r="AG7" s="49"/>
      <c r="AH7" s="49"/>
    </row>
    <row r="8" spans="1:34" s="11" customFormat="1" ht="15.75" customHeight="1">
      <c r="A8" s="454" t="s">
        <v>43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53"/>
      <c r="X8" s="53"/>
      <c r="Y8" s="54"/>
      <c r="Z8" s="53"/>
      <c r="AA8" s="1"/>
      <c r="AB8" s="16"/>
      <c r="AC8" s="64"/>
      <c r="AD8" s="64"/>
      <c r="AE8" s="64"/>
      <c r="AF8" s="64"/>
      <c r="AG8" s="64"/>
      <c r="AH8" s="64"/>
    </row>
    <row r="9" spans="1:34" s="20" customFormat="1" ht="15.75" customHeight="1">
      <c r="A9" s="24"/>
      <c r="B9" s="50"/>
      <c r="C9" s="27"/>
      <c r="D9" s="89"/>
      <c r="E9" s="26"/>
      <c r="F9" s="23"/>
      <c r="G9" s="68"/>
      <c r="H9" s="61"/>
      <c r="I9" s="104"/>
      <c r="J9" s="474" t="s">
        <v>23</v>
      </c>
      <c r="K9" s="475"/>
      <c r="L9" s="450">
        <v>43448</v>
      </c>
      <c r="Q9" s="476" t="s">
        <v>550</v>
      </c>
      <c r="R9" s="476"/>
      <c r="S9" s="476"/>
      <c r="W9" s="32"/>
      <c r="X9" s="5"/>
      <c r="Y9" s="15"/>
      <c r="Z9" s="1"/>
      <c r="AA9" s="1"/>
      <c r="AB9" s="16"/>
      <c r="AC9" s="80"/>
      <c r="AD9" s="80"/>
      <c r="AE9" s="80"/>
      <c r="AF9" s="80"/>
      <c r="AG9" s="80"/>
      <c r="AH9" s="80"/>
    </row>
    <row r="10" spans="1:34" s="21" customFormat="1" ht="18" customHeight="1">
      <c r="A10" s="478" t="s">
        <v>2</v>
      </c>
      <c r="B10" s="478" t="s">
        <v>24</v>
      </c>
      <c r="C10" s="478" t="s">
        <v>3</v>
      </c>
      <c r="D10" s="479" t="s">
        <v>83</v>
      </c>
      <c r="E10" s="478" t="s">
        <v>5</v>
      </c>
      <c r="F10" s="478" t="s">
        <v>6</v>
      </c>
      <c r="G10" s="478" t="s">
        <v>7</v>
      </c>
      <c r="H10" s="478" t="s">
        <v>8</v>
      </c>
      <c r="I10" s="494" t="s">
        <v>0</v>
      </c>
      <c r="J10" s="479" t="s">
        <v>10</v>
      </c>
      <c r="K10" s="478" t="s">
        <v>17</v>
      </c>
      <c r="L10" s="478" t="s">
        <v>11</v>
      </c>
      <c r="M10" s="491" t="s">
        <v>44</v>
      </c>
      <c r="N10" s="491"/>
      <c r="O10" s="491"/>
      <c r="P10" s="491"/>
      <c r="Q10" s="491"/>
      <c r="R10" s="491"/>
      <c r="S10" s="491"/>
      <c r="T10" s="491" t="s">
        <v>13</v>
      </c>
      <c r="U10" s="492" t="s">
        <v>2</v>
      </c>
      <c r="V10" s="493" t="s">
        <v>36</v>
      </c>
      <c r="W10" s="110"/>
      <c r="X10" s="111"/>
      <c r="Y10" s="18"/>
      <c r="Z10" s="17"/>
      <c r="AA10" s="17"/>
      <c r="AB10" s="18"/>
      <c r="AC10" s="17"/>
      <c r="AD10" s="17"/>
      <c r="AE10" s="17"/>
      <c r="AF10" s="17"/>
      <c r="AG10" s="17"/>
      <c r="AH10" s="17"/>
    </row>
    <row r="11" spans="1:34" s="21" customFormat="1" ht="17.25" customHeight="1">
      <c r="A11" s="478"/>
      <c r="B11" s="478"/>
      <c r="C11" s="478"/>
      <c r="D11" s="479"/>
      <c r="E11" s="478"/>
      <c r="F11" s="478"/>
      <c r="G11" s="478"/>
      <c r="H11" s="478"/>
      <c r="I11" s="494"/>
      <c r="J11" s="479"/>
      <c r="K11" s="478"/>
      <c r="L11" s="478"/>
      <c r="M11" s="333">
        <v>1</v>
      </c>
      <c r="N11" s="333">
        <v>2</v>
      </c>
      <c r="O11" s="333">
        <v>3</v>
      </c>
      <c r="P11" s="439"/>
      <c r="Q11" s="333">
        <v>4</v>
      </c>
      <c r="R11" s="333">
        <v>5</v>
      </c>
      <c r="S11" s="333">
        <v>6</v>
      </c>
      <c r="T11" s="491"/>
      <c r="U11" s="492"/>
      <c r="V11" s="493"/>
      <c r="W11" s="110"/>
      <c r="X11" s="111"/>
      <c r="Y11" s="18"/>
      <c r="Z11" s="17"/>
      <c r="AA11" s="17"/>
      <c r="AB11" s="18"/>
      <c r="AC11" s="17"/>
      <c r="AD11" s="17"/>
      <c r="AE11" s="17"/>
      <c r="AF11" s="17"/>
      <c r="AG11" s="17"/>
      <c r="AH11" s="17"/>
    </row>
    <row r="12" spans="1:22" s="101" customFormat="1" ht="17.25" customHeight="1">
      <c r="A12" s="334">
        <v>1</v>
      </c>
      <c r="B12" s="335">
        <v>50</v>
      </c>
      <c r="C12" s="336" t="str">
        <f>VLOOKUP(B12,'Уч ЮН'!$A$3:$G$447,2,FALSE)</f>
        <v>Харламов Александр</v>
      </c>
      <c r="D12" s="337">
        <f>VLOOKUP(B12,'Уч ЮН'!$A$3:$G$447,3,FALSE)</f>
        <v>2002</v>
      </c>
      <c r="E12" s="334"/>
      <c r="F12" s="336" t="str">
        <f>VLOOKUP(B12,'Уч ЮН'!$A$3:$G$447,5,FALSE)</f>
        <v>Пензенская</v>
      </c>
      <c r="G12" s="336" t="str">
        <f>VLOOKUP(B12,'Уч ЮН'!$A$3:$G$447,6,FALSE)</f>
        <v>СШ-6</v>
      </c>
      <c r="H12" s="336" t="str">
        <f>VLOOKUP(B12,'Уч ЮН'!$A$3:$G$447,6,FALSE)</f>
        <v>СШ-6</v>
      </c>
      <c r="I12" s="440"/>
      <c r="J12" s="337">
        <v>650</v>
      </c>
      <c r="K12" s="338">
        <f>LOOKUP(J12,$W$1:$AG$1,$W$2:$AG$2)</f>
        <v>2</v>
      </c>
      <c r="L12" s="336" t="str">
        <f>VLOOKUP(B12,'Уч ЮН'!$A$3:$G$447,7,FALSE)</f>
        <v>Толмачев В.Ю.</v>
      </c>
      <c r="M12" s="343"/>
      <c r="N12" s="343"/>
      <c r="O12" s="343"/>
      <c r="P12" s="344"/>
      <c r="Q12" s="343"/>
      <c r="R12" s="343"/>
      <c r="S12" s="343"/>
      <c r="T12" s="343"/>
      <c r="U12" s="343"/>
      <c r="V12" s="344"/>
    </row>
    <row r="13" spans="1:22" s="299" customFormat="1" ht="17.25" customHeight="1">
      <c r="A13" s="302"/>
      <c r="B13" s="303"/>
      <c r="C13" s="304"/>
      <c r="D13" s="302"/>
      <c r="E13" s="302" t="s">
        <v>648</v>
      </c>
      <c r="F13" s="302" t="s">
        <v>649</v>
      </c>
      <c r="G13" s="304"/>
      <c r="H13" s="304" t="s">
        <v>650</v>
      </c>
      <c r="I13" s="302"/>
      <c r="J13" s="302"/>
      <c r="K13" s="303"/>
      <c r="L13" s="304"/>
      <c r="M13" s="304"/>
      <c r="N13" s="304"/>
      <c r="O13" s="304"/>
      <c r="P13" s="441"/>
      <c r="Q13" s="304"/>
      <c r="R13" s="304"/>
      <c r="S13" s="304"/>
      <c r="T13" s="304"/>
      <c r="U13" s="304"/>
      <c r="V13" s="441"/>
    </row>
    <row r="14" spans="1:22" s="101" customFormat="1" ht="17.25" customHeight="1">
      <c r="A14" s="334">
        <v>2</v>
      </c>
      <c r="B14" s="335">
        <v>383</v>
      </c>
      <c r="C14" s="336" t="str">
        <f>VLOOKUP(B14,'Уч ЮН'!$A$3:$G$447,2,FALSE)</f>
        <v>Ерошин Валерий</v>
      </c>
      <c r="D14" s="337">
        <f>VLOOKUP(B14,'Уч ЮН'!$A$3:$G$447,3,FALSE)</f>
        <v>1999</v>
      </c>
      <c r="E14" s="334">
        <f>VLOOKUP(B14,'Уч ЮН'!$A$3:$G$447,4,FALSE)</f>
        <v>2</v>
      </c>
      <c r="F14" s="336" t="str">
        <f>VLOOKUP(B14,'Уч ЮН'!$A$3:$G$447,5,FALSE)</f>
        <v>Самарская</v>
      </c>
      <c r="G14" s="336" t="str">
        <f>VLOOKUP(B14,'Уч ЮН'!$A$3:$G$447,6,FALSE)</f>
        <v> СамГУПС, СШОР-2 Самара</v>
      </c>
      <c r="H14" s="336" t="str">
        <f>VLOOKUP(B14,'Уч ЮН'!$A$3:$G$447,6,FALSE)</f>
        <v> СамГУПС, СШОР-2 Самара</v>
      </c>
      <c r="I14" s="440"/>
      <c r="J14" s="337">
        <v>631</v>
      </c>
      <c r="K14" s="338">
        <f>LOOKUP(J14,$W$1:$AG$1,$W$2:$AG$2)</f>
        <v>2</v>
      </c>
      <c r="L14" s="336" t="str">
        <f>VLOOKUP(B14,'Уч ЮН'!$A$3:$G$447,7,FALSE)</f>
        <v>Комаров С.В.</v>
      </c>
      <c r="M14" s="343"/>
      <c r="N14" s="343"/>
      <c r="O14" s="343"/>
      <c r="P14" s="344"/>
      <c r="Q14" s="343"/>
      <c r="R14" s="343"/>
      <c r="S14" s="343"/>
      <c r="T14" s="343"/>
      <c r="U14" s="343"/>
      <c r="V14" s="344"/>
    </row>
    <row r="15" spans="1:22" s="299" customFormat="1" ht="17.25" customHeight="1">
      <c r="A15" s="302"/>
      <c r="B15" s="303"/>
      <c r="C15" s="304"/>
      <c r="D15" s="302"/>
      <c r="E15" s="302" t="s">
        <v>651</v>
      </c>
      <c r="F15" s="302" t="s">
        <v>652</v>
      </c>
      <c r="G15" s="304"/>
      <c r="H15" s="304" t="s">
        <v>653</v>
      </c>
      <c r="I15" s="302"/>
      <c r="J15" s="302"/>
      <c r="K15" s="303"/>
      <c r="L15" s="304"/>
      <c r="M15" s="304"/>
      <c r="N15" s="304"/>
      <c r="O15" s="304"/>
      <c r="P15" s="441"/>
      <c r="Q15" s="304"/>
      <c r="R15" s="304"/>
      <c r="S15" s="304"/>
      <c r="T15" s="304"/>
      <c r="U15" s="304"/>
      <c r="V15" s="441"/>
    </row>
    <row r="16" spans="1:22" s="101" customFormat="1" ht="17.25" customHeight="1">
      <c r="A16" s="334">
        <v>3</v>
      </c>
      <c r="B16" s="335">
        <v>436</v>
      </c>
      <c r="C16" s="336" t="str">
        <f>VLOOKUP(B16,'Уч ЮН'!$A$3:$G$447,2,FALSE)</f>
        <v>Маслов Артем</v>
      </c>
      <c r="D16" s="337">
        <f>VLOOKUP(B16,'Уч ЮН'!$A$3:$G$447,3,FALSE)</f>
        <v>2002</v>
      </c>
      <c r="E16" s="334">
        <f>VLOOKUP(B16,'Уч ЮН'!$A$3:$G$447,4,FALSE)</f>
        <v>2</v>
      </c>
      <c r="F16" s="336" t="str">
        <f>VLOOKUP(B16,'Уч ЮН'!$A$3:$G$447,5,FALSE)</f>
        <v>Мордовия</v>
      </c>
      <c r="G16" s="336" t="str">
        <f>VLOOKUP(B16,'Уч ЮН'!$A$3:$G$447,6,FALSE)</f>
        <v>КСШОР</v>
      </c>
      <c r="H16" s="336" t="str">
        <f>VLOOKUP(B16,'Уч ЮН'!$A$3:$G$447,6,FALSE)</f>
        <v>КСШОР</v>
      </c>
      <c r="I16" s="440"/>
      <c r="J16" s="337">
        <v>615</v>
      </c>
      <c r="K16" s="338">
        <f>LOOKUP(J16,$W$1:$AG$1,$W$2:$AG$2)</f>
        <v>2</v>
      </c>
      <c r="L16" s="336" t="str">
        <f>VLOOKUP(B16,'Уч ЮН'!$A$3:$G$447,7,FALSE)</f>
        <v>Иванов АИ</v>
      </c>
      <c r="M16" s="336"/>
      <c r="N16" s="336"/>
      <c r="O16" s="336"/>
      <c r="P16" s="442"/>
      <c r="Q16" s="336"/>
      <c r="R16" s="336"/>
      <c r="S16" s="336"/>
      <c r="T16" s="336"/>
      <c r="U16" s="336"/>
      <c r="V16" s="442"/>
    </row>
    <row r="17" spans="1:22" s="299" customFormat="1" ht="17.25" customHeight="1">
      <c r="A17" s="302"/>
      <c r="B17" s="303"/>
      <c r="C17" s="304"/>
      <c r="D17" s="302"/>
      <c r="E17" s="302" t="s">
        <v>654</v>
      </c>
      <c r="F17" s="302" t="s">
        <v>655</v>
      </c>
      <c r="G17" s="304"/>
      <c r="H17" s="304" t="s">
        <v>658</v>
      </c>
      <c r="I17" s="302"/>
      <c r="J17" s="302"/>
      <c r="K17" s="303"/>
      <c r="L17" s="304"/>
      <c r="M17" s="304"/>
      <c r="N17" s="304"/>
      <c r="O17" s="304"/>
      <c r="P17" s="441"/>
      <c r="Q17" s="304"/>
      <c r="R17" s="304"/>
      <c r="S17" s="304"/>
      <c r="T17" s="304"/>
      <c r="U17" s="304"/>
      <c r="V17" s="441"/>
    </row>
    <row r="18" spans="1:22" s="101" customFormat="1" ht="17.25" customHeight="1">
      <c r="A18" s="334">
        <v>4</v>
      </c>
      <c r="B18" s="335">
        <v>538</v>
      </c>
      <c r="C18" s="336" t="str">
        <f>VLOOKUP(B18,'Уч ЮН'!$A$3:$G$447,2,FALSE)</f>
        <v>Лапшин Никита</v>
      </c>
      <c r="D18" s="337">
        <f>VLOOKUP(B18,'Уч ЮН'!$A$3:$G$447,3,FALSE)</f>
        <v>2003</v>
      </c>
      <c r="E18" s="334"/>
      <c r="F18" s="336" t="str">
        <f>VLOOKUP(B18,'Уч ЮН'!$A$3:$G$447,5,FALSE)</f>
        <v>Пензенская</v>
      </c>
      <c r="G18" s="336" t="str">
        <f>VLOOKUP(B18,'Уч ЮН'!$A$3:$G$447,6,FALSE)</f>
        <v>СШ-6</v>
      </c>
      <c r="H18" s="336" t="str">
        <f>VLOOKUP(B18,'Уч ЮН'!$A$3:$G$447,6,FALSE)</f>
        <v>СШ-6</v>
      </c>
      <c r="I18" s="440"/>
      <c r="J18" s="337">
        <v>600</v>
      </c>
      <c r="K18" s="338">
        <f>LOOKUP(J18,$W$1:$AG$1,$W$2:$AG$2)</f>
        <v>2</v>
      </c>
      <c r="L18" s="336" t="str">
        <f>VLOOKUP(B18,'Уч ЮН'!$A$3:$G$447,7,FALSE)</f>
        <v>Кабанова Н.С.,Мазыкин А.Г.</v>
      </c>
      <c r="M18" s="343"/>
      <c r="N18" s="343"/>
      <c r="O18" s="343"/>
      <c r="P18" s="344"/>
      <c r="Q18" s="343"/>
      <c r="R18" s="343"/>
      <c r="S18" s="343"/>
      <c r="T18" s="343"/>
      <c r="U18" s="343"/>
      <c r="V18" s="344"/>
    </row>
    <row r="19" spans="1:22" s="299" customFormat="1" ht="17.25" customHeight="1">
      <c r="A19" s="302"/>
      <c r="B19" s="303"/>
      <c r="C19" s="304"/>
      <c r="D19" s="302"/>
      <c r="E19" s="302" t="s">
        <v>659</v>
      </c>
      <c r="F19" s="302" t="s">
        <v>660</v>
      </c>
      <c r="G19" s="304"/>
      <c r="H19" s="304" t="s">
        <v>661</v>
      </c>
      <c r="I19" s="302"/>
      <c r="J19" s="302"/>
      <c r="K19" s="303"/>
      <c r="L19" s="304"/>
      <c r="M19" s="304"/>
      <c r="N19" s="304"/>
      <c r="O19" s="304"/>
      <c r="P19" s="441"/>
      <c r="Q19" s="304"/>
      <c r="R19" s="304"/>
      <c r="S19" s="304"/>
      <c r="T19" s="304"/>
      <c r="U19" s="304"/>
      <c r="V19" s="441"/>
    </row>
    <row r="20" spans="1:22" s="101" customFormat="1" ht="17.25" customHeight="1">
      <c r="A20" s="334">
        <v>5</v>
      </c>
      <c r="B20" s="335">
        <v>51</v>
      </c>
      <c r="C20" s="336" t="str">
        <f>VLOOKUP(B20,'Уч ЮН'!$A$3:$G$447,2,FALSE)</f>
        <v>Кузнецов Дмитрий</v>
      </c>
      <c r="D20" s="337">
        <f>VLOOKUP(B20,'Уч ЮН'!$A$3:$G$447,3,FALSE)</f>
        <v>2003</v>
      </c>
      <c r="E20" s="334"/>
      <c r="F20" s="336" t="str">
        <f>VLOOKUP(B20,'Уч ЮН'!$A$3:$G$447,5,FALSE)</f>
        <v>Пензенская</v>
      </c>
      <c r="G20" s="336" t="str">
        <f>VLOOKUP(B20,'Уч ЮН'!$A$3:$G$447,6,FALSE)</f>
        <v>СДЮСШОР Заречный</v>
      </c>
      <c r="H20" s="336" t="str">
        <f>VLOOKUP(B20,'Уч ЮН'!$A$3:$G$447,6,FALSE)</f>
        <v>СДЮСШОР Заречный</v>
      </c>
      <c r="I20" s="440"/>
      <c r="J20" s="337">
        <v>590</v>
      </c>
      <c r="K20" s="338">
        <f>LOOKUP(J20,$W$1:$AG$1,$W$2:$AG$2)</f>
        <v>3</v>
      </c>
      <c r="L20" s="336" t="str">
        <f>VLOOKUP(B20,'Уч ЮН'!$A$3:$G$447,7,FALSE)</f>
        <v>Улога М.В.</v>
      </c>
      <c r="M20" s="336"/>
      <c r="N20" s="336"/>
      <c r="O20" s="336"/>
      <c r="P20" s="442"/>
      <c r="Q20" s="336"/>
      <c r="R20" s="336"/>
      <c r="S20" s="336"/>
      <c r="T20" s="336"/>
      <c r="U20" s="336"/>
      <c r="V20" s="442"/>
    </row>
    <row r="21" spans="1:22" s="299" customFormat="1" ht="17.25" customHeight="1">
      <c r="A21" s="302"/>
      <c r="B21" s="303"/>
      <c r="C21" s="304"/>
      <c r="D21" s="302"/>
      <c r="E21" s="302" t="s">
        <v>659</v>
      </c>
      <c r="F21" s="302" t="s">
        <v>662</v>
      </c>
      <c r="G21" s="304"/>
      <c r="H21" s="304" t="s">
        <v>663</v>
      </c>
      <c r="I21" s="302"/>
      <c r="J21" s="302"/>
      <c r="K21" s="303"/>
      <c r="L21" s="304"/>
      <c r="M21" s="304"/>
      <c r="N21" s="304"/>
      <c r="O21" s="304"/>
      <c r="P21" s="441"/>
      <c r="Q21" s="304"/>
      <c r="R21" s="304"/>
      <c r="S21" s="304"/>
      <c r="T21" s="304"/>
      <c r="U21" s="304"/>
      <c r="V21" s="441"/>
    </row>
    <row r="22" spans="1:24" s="101" customFormat="1" ht="17.25" customHeight="1">
      <c r="A22" s="334">
        <v>6</v>
      </c>
      <c r="B22" s="335">
        <v>379</v>
      </c>
      <c r="C22" s="336" t="str">
        <f>VLOOKUP(B22,'Уч ЮН'!$A$3:$G$447,2,FALSE)</f>
        <v>Комаров Виктор</v>
      </c>
      <c r="D22" s="337">
        <f>VLOOKUP(B22,'Уч ЮН'!$A$3:$G$447,3,FALSE)</f>
        <v>1987</v>
      </c>
      <c r="E22" s="334" t="str">
        <f>VLOOKUP(B22,'Уч ЮН'!$A$3:$G$447,4,FALSE)</f>
        <v>КМС</v>
      </c>
      <c r="F22" s="336" t="str">
        <f>VLOOKUP(B22,'Уч ЮН'!$A$3:$G$447,5,FALSE)</f>
        <v>Самарская</v>
      </c>
      <c r="G22" s="336" t="str">
        <f>VLOOKUP(B22,'Уч ЮН'!$A$3:$G$447,6,FALSE)</f>
        <v> СШОР-2 Самара</v>
      </c>
      <c r="H22" s="336" t="str">
        <f>VLOOKUP(B22,'Уч ЮН'!$A$3:$G$447,6,FALSE)</f>
        <v> СШОР-2 Самара</v>
      </c>
      <c r="I22" s="440"/>
      <c r="J22" s="337">
        <v>577</v>
      </c>
      <c r="K22" s="338">
        <f>LOOKUP(J22,$W$1:$AG$1,$W$2:$AG$2)</f>
        <v>3</v>
      </c>
      <c r="L22" s="336" t="str">
        <f>VLOOKUP(B22,'Уч ЮН'!$A$3:$G$447,7,FALSE)</f>
        <v>Комаров С.В.</v>
      </c>
      <c r="M22" s="443"/>
      <c r="N22" s="443"/>
      <c r="O22" s="443"/>
      <c r="P22" s="444"/>
      <c r="Q22" s="443"/>
      <c r="R22" s="443"/>
      <c r="S22" s="443"/>
      <c r="T22" s="443"/>
      <c r="U22" s="443"/>
      <c r="V22" s="445"/>
      <c r="W22" s="108"/>
      <c r="X22" s="105"/>
    </row>
    <row r="23" spans="1:24" s="299" customFormat="1" ht="17.25" customHeight="1">
      <c r="A23" s="302"/>
      <c r="B23" s="303"/>
      <c r="C23" s="304"/>
      <c r="D23" s="302"/>
      <c r="E23" s="302" t="s">
        <v>667</v>
      </c>
      <c r="F23" s="302" t="s">
        <v>662</v>
      </c>
      <c r="G23" s="304"/>
      <c r="H23" s="304" t="s">
        <v>668</v>
      </c>
      <c r="I23" s="302"/>
      <c r="J23" s="302"/>
      <c r="K23" s="303"/>
      <c r="L23" s="304"/>
      <c r="M23" s="305"/>
      <c r="N23" s="305"/>
      <c r="O23" s="305"/>
      <c r="P23" s="306"/>
      <c r="Q23" s="305"/>
      <c r="R23" s="305"/>
      <c r="S23" s="305"/>
      <c r="T23" s="305"/>
      <c r="U23" s="305"/>
      <c r="V23" s="307"/>
      <c r="W23" s="300"/>
      <c r="X23" s="301"/>
    </row>
    <row r="24" spans="1:28" s="101" customFormat="1" ht="17.25" customHeight="1">
      <c r="A24" s="334">
        <v>7</v>
      </c>
      <c r="B24" s="335">
        <v>375</v>
      </c>
      <c r="C24" s="336" t="str">
        <f>VLOOKUP(B24,'Уч ЮН'!$A$3:$G$447,2,FALSE)</f>
        <v>Булыгин Владислав</v>
      </c>
      <c r="D24" s="337">
        <f>VLOOKUP(B24,'Уч ЮН'!$A$3:$G$447,3,FALSE)</f>
        <v>1998</v>
      </c>
      <c r="E24" s="334" t="str">
        <f>VLOOKUP(B24,'Уч ЮН'!$A$3:$G$447,4,FALSE)</f>
        <v>1</v>
      </c>
      <c r="F24" s="336" t="str">
        <f>VLOOKUP(B24,'Уч ЮН'!$A$3:$G$447,5,FALSE)</f>
        <v>Тамбовская</v>
      </c>
      <c r="G24" s="336" t="str">
        <f>VLOOKUP(B24,'Уч ЮН'!$A$3:$G$447,6,FALSE)</f>
        <v>СШ МЦПСР</v>
      </c>
      <c r="H24" s="336" t="str">
        <f>VLOOKUP(B24,'Уч ЮН'!$A$3:$G$447,6,FALSE)</f>
        <v>СШ МЦПСР</v>
      </c>
      <c r="I24" s="440"/>
      <c r="J24" s="337">
        <v>536</v>
      </c>
      <c r="K24" s="338" t="str">
        <f>LOOKUP(J24,$W$1:$AG$1,$W$2:$AG$2)</f>
        <v>1ю</v>
      </c>
      <c r="L24" s="336" t="str">
        <f>VLOOKUP(B24,'Уч ЮН'!$A$3:$G$447,7,FALSE)</f>
        <v>Миляева О.В.</v>
      </c>
      <c r="M24" s="446"/>
      <c r="N24" s="446"/>
      <c r="O24" s="446"/>
      <c r="P24" s="444"/>
      <c r="Q24" s="446"/>
      <c r="R24" s="446"/>
      <c r="S24" s="446"/>
      <c r="T24" s="446"/>
      <c r="U24" s="446"/>
      <c r="V24" s="445"/>
      <c r="W24" s="103"/>
      <c r="X24" s="102"/>
      <c r="AB24" s="112"/>
    </row>
    <row r="25" spans="1:24" s="299" customFormat="1" ht="17.25" customHeight="1">
      <c r="A25" s="302"/>
      <c r="B25" s="303"/>
      <c r="C25" s="304"/>
      <c r="D25" s="302"/>
      <c r="E25" s="302" t="s">
        <v>664</v>
      </c>
      <c r="F25" s="302" t="s">
        <v>665</v>
      </c>
      <c r="G25" s="304"/>
      <c r="H25" s="304" t="s">
        <v>666</v>
      </c>
      <c r="I25" s="302"/>
      <c r="J25" s="302"/>
      <c r="K25" s="303"/>
      <c r="L25" s="304"/>
      <c r="M25" s="447"/>
      <c r="N25" s="447"/>
      <c r="O25" s="447"/>
      <c r="P25" s="306"/>
      <c r="Q25" s="447"/>
      <c r="R25" s="447"/>
      <c r="S25" s="447"/>
      <c r="T25" s="447"/>
      <c r="U25" s="447"/>
      <c r="V25" s="307"/>
      <c r="W25" s="300"/>
      <c r="X25" s="301"/>
    </row>
    <row r="26" spans="1:11" s="1" customFormat="1" ht="15.75">
      <c r="A26" s="72"/>
      <c r="B26" s="49"/>
      <c r="D26" s="332"/>
      <c r="E26" s="49"/>
      <c r="F26" s="345"/>
      <c r="G26" s="346"/>
      <c r="H26" s="347"/>
      <c r="I26" s="448"/>
      <c r="J26" s="449"/>
      <c r="K26" s="78"/>
    </row>
    <row r="27" spans="1:11" s="1" customFormat="1" ht="15.75">
      <c r="A27" s="72"/>
      <c r="B27" s="49"/>
      <c r="D27" s="332"/>
      <c r="E27" s="49"/>
      <c r="F27" s="345"/>
      <c r="G27" s="346"/>
      <c r="H27" s="347"/>
      <c r="I27" s="448"/>
      <c r="J27" s="449"/>
      <c r="K27" s="78"/>
    </row>
    <row r="28" spans="1:11" s="1" customFormat="1" ht="15.75">
      <c r="A28" s="72"/>
      <c r="B28" s="49"/>
      <c r="D28" s="332"/>
      <c r="E28" s="49"/>
      <c r="F28" s="345"/>
      <c r="G28" s="346"/>
      <c r="H28" s="347"/>
      <c r="I28" s="448"/>
      <c r="J28" s="449"/>
      <c r="K28" s="78"/>
    </row>
    <row r="29" spans="1:11" s="1" customFormat="1" ht="15.75">
      <c r="A29" s="72"/>
      <c r="B29" s="49"/>
      <c r="D29" s="332"/>
      <c r="E29" s="49"/>
      <c r="F29" s="345"/>
      <c r="G29" s="346"/>
      <c r="H29" s="347"/>
      <c r="I29" s="448"/>
      <c r="J29" s="449"/>
      <c r="K29" s="78"/>
    </row>
    <row r="30" spans="1:11" s="1" customFormat="1" ht="15.75">
      <c r="A30" s="72"/>
      <c r="B30" s="49"/>
      <c r="D30" s="332"/>
      <c r="E30" s="49"/>
      <c r="F30" s="345"/>
      <c r="G30" s="346"/>
      <c r="H30" s="347"/>
      <c r="I30" s="448"/>
      <c r="J30" s="449"/>
      <c r="K30" s="78"/>
    </row>
    <row r="31" spans="1:11" s="1" customFormat="1" ht="15.75">
      <c r="A31" s="72"/>
      <c r="B31" s="49"/>
      <c r="D31" s="332"/>
      <c r="E31" s="49"/>
      <c r="F31" s="345"/>
      <c r="G31" s="346"/>
      <c r="H31" s="347"/>
      <c r="I31" s="448"/>
      <c r="J31" s="449"/>
      <c r="K31" s="78"/>
    </row>
    <row r="32" ht="15.75">
      <c r="J32" s="85"/>
    </row>
  </sheetData>
  <sheetProtection password="C1E8" sheet="1" formatCells="0" formatColumns="0" formatRows="0" insertColumns="0" insertRows="0" insertHyperlinks="0" deleteColumns="0" deleteRows="0" sort="0" autoFilter="0" pivotTables="0"/>
  <mergeCells count="27">
    <mergeCell ref="V10:V11"/>
    <mergeCell ref="G10:G11"/>
    <mergeCell ref="H10:H11"/>
    <mergeCell ref="I10:I11"/>
    <mergeCell ref="J10:J11"/>
    <mergeCell ref="L10:L11"/>
    <mergeCell ref="M10:S10"/>
    <mergeCell ref="E10:E11"/>
    <mergeCell ref="F10:F11"/>
    <mergeCell ref="T10:T11"/>
    <mergeCell ref="U10:U11"/>
    <mergeCell ref="K10:K11"/>
    <mergeCell ref="A7:V7"/>
    <mergeCell ref="A8:V8"/>
    <mergeCell ref="J9:K9"/>
    <mergeCell ref="Q9:S9"/>
    <mergeCell ref="A10:A11"/>
    <mergeCell ref="B10:B11"/>
    <mergeCell ref="C10:C11"/>
    <mergeCell ref="D10:D11"/>
    <mergeCell ref="D6:K6"/>
    <mergeCell ref="L6:V6"/>
    <mergeCell ref="A1:V1"/>
    <mergeCell ref="A2:V2"/>
    <mergeCell ref="A3:V3"/>
    <mergeCell ref="A5:V5"/>
    <mergeCell ref="A4:V4"/>
  </mergeCells>
  <printOptions horizontalCentered="1"/>
  <pageMargins left="0.15748031496062992" right="0.15748031496062992" top="0.15748031496062992" bottom="0.15748031496062992" header="0.15748031496062992" footer="0.15748031496062992"/>
  <pageSetup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L15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6.125" style="10" customWidth="1"/>
    <col min="2" max="2" width="4.875" style="8" customWidth="1"/>
    <col min="3" max="3" width="25.125" style="2" customWidth="1"/>
    <col min="4" max="4" width="8.375" style="86" customWidth="1"/>
    <col min="5" max="5" width="6.00390625" style="8" customWidth="1"/>
    <col min="6" max="6" width="17.375" style="4" customWidth="1"/>
    <col min="7" max="7" width="26.25390625" style="60" customWidth="1"/>
    <col min="8" max="8" width="7.125" style="56" customWidth="1"/>
    <col min="9" max="9" width="6.00390625" style="56" customWidth="1"/>
    <col min="10" max="10" width="6.00390625" style="8" customWidth="1"/>
    <col min="11" max="11" width="4.75390625" style="8" hidden="1" customWidth="1"/>
    <col min="12" max="12" width="6.00390625" style="8" customWidth="1"/>
    <col min="13" max="15" width="6.00390625" style="44" hidden="1" customWidth="1"/>
    <col min="16" max="16" width="28.625" style="2" customWidth="1"/>
    <col min="17" max="17" width="5.00390625" style="86" hidden="1" customWidth="1"/>
    <col min="18" max="19" width="5.00390625" style="2" hidden="1" customWidth="1"/>
    <col min="20" max="20" width="7.25390625" style="2" hidden="1" customWidth="1"/>
    <col min="21" max="21" width="5.625" style="2" hidden="1" customWidth="1"/>
    <col min="22" max="30" width="6.875" style="2" hidden="1" customWidth="1"/>
    <col min="31" max="31" width="5.75390625" style="2" hidden="1" customWidth="1"/>
    <col min="32" max="38" width="3.00390625" style="8" hidden="1" customWidth="1"/>
    <col min="39" max="16384" width="9.125" style="2" customWidth="1"/>
  </cols>
  <sheetData>
    <row r="1" spans="1:38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7"/>
      <c r="V1" s="81">
        <v>6</v>
      </c>
      <c r="W1" s="81">
        <v>6.8</v>
      </c>
      <c r="X1" s="81">
        <v>6.9</v>
      </c>
      <c r="Y1" s="81">
        <v>7.2</v>
      </c>
      <c r="Z1" s="81">
        <v>7.5</v>
      </c>
      <c r="AA1" s="81">
        <v>7.9</v>
      </c>
      <c r="AB1" s="81">
        <v>8.3</v>
      </c>
      <c r="AC1" s="81">
        <v>8.8</v>
      </c>
      <c r="AD1" s="81">
        <v>9.4</v>
      </c>
      <c r="AF1" s="51">
        <v>10</v>
      </c>
      <c r="AG1" s="51">
        <v>7</v>
      </c>
      <c r="AH1" s="51">
        <v>4</v>
      </c>
      <c r="AI1" s="51">
        <v>3</v>
      </c>
      <c r="AJ1" s="51">
        <v>2</v>
      </c>
      <c r="AK1" s="51">
        <v>1</v>
      </c>
      <c r="AL1" s="51">
        <v>0</v>
      </c>
    </row>
    <row r="2" spans="1:38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51" t="s">
        <v>14</v>
      </c>
      <c r="W2" s="51" t="s">
        <v>14</v>
      </c>
      <c r="X2" s="51">
        <v>1</v>
      </c>
      <c r="Y2" s="51">
        <v>2</v>
      </c>
      <c r="Z2" s="51">
        <v>3</v>
      </c>
      <c r="AA2" s="51" t="s">
        <v>18</v>
      </c>
      <c r="AB2" s="51" t="s">
        <v>19</v>
      </c>
      <c r="AC2" s="51" t="s">
        <v>20</v>
      </c>
      <c r="AD2" s="51" t="s">
        <v>29</v>
      </c>
      <c r="AF2" s="51">
        <v>1</v>
      </c>
      <c r="AG2" s="51">
        <v>2</v>
      </c>
      <c r="AH2" s="51">
        <v>3</v>
      </c>
      <c r="AI2" s="51">
        <v>4</v>
      </c>
      <c r="AJ2" s="51">
        <v>5</v>
      </c>
      <c r="AK2" s="51">
        <v>6</v>
      </c>
      <c r="AL2" s="51">
        <v>7</v>
      </c>
    </row>
    <row r="3" spans="11:38" s="11" customFormat="1" ht="8.25" customHeight="1">
      <c r="K3" s="7"/>
      <c r="Q3" s="296"/>
      <c r="W3" s="30"/>
      <c r="AF3" s="7"/>
      <c r="AG3" s="7"/>
      <c r="AH3" s="7"/>
      <c r="AI3" s="7"/>
      <c r="AJ3" s="7"/>
      <c r="AK3" s="7"/>
      <c r="AL3" s="7"/>
    </row>
    <row r="4" spans="1:38" s="11" customFormat="1" ht="8.25" customHeight="1">
      <c r="A4" s="9"/>
      <c r="B4" s="7"/>
      <c r="C4" s="7"/>
      <c r="D4" s="85"/>
      <c r="E4" s="7"/>
      <c r="F4" s="14"/>
      <c r="G4" s="60"/>
      <c r="H4" s="41"/>
      <c r="I4" s="41"/>
      <c r="J4" s="7"/>
      <c r="K4" s="7"/>
      <c r="L4" s="7"/>
      <c r="M4" s="41"/>
      <c r="N4" s="41"/>
      <c r="O4" s="41"/>
      <c r="P4" s="8"/>
      <c r="Q4" s="85"/>
      <c r="V4" s="49"/>
      <c r="W4" s="53"/>
      <c r="X4" s="49"/>
      <c r="Y4" s="49"/>
      <c r="Z4" s="53"/>
      <c r="AA4" s="49"/>
      <c r="AB4" s="49"/>
      <c r="AC4" s="53"/>
      <c r="AD4" s="49"/>
      <c r="AE4" s="49"/>
      <c r="AF4" s="53"/>
      <c r="AG4" s="49"/>
      <c r="AH4" s="49"/>
      <c r="AI4" s="53"/>
      <c r="AJ4" s="49"/>
      <c r="AK4" s="49"/>
      <c r="AL4" s="49"/>
    </row>
    <row r="5" spans="1:38" s="11" customFormat="1" ht="16.5" customHeight="1">
      <c r="A5" s="453" t="s">
        <v>588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9"/>
      <c r="W5" s="53"/>
      <c r="X5" s="49"/>
      <c r="Y5" s="49"/>
      <c r="Z5" s="53"/>
      <c r="AA5" s="49"/>
      <c r="AB5" s="49"/>
      <c r="AC5" s="53"/>
      <c r="AD5" s="49"/>
      <c r="AE5" s="49"/>
      <c r="AF5" s="53"/>
      <c r="AG5" s="49"/>
      <c r="AH5" s="49"/>
      <c r="AI5" s="53"/>
      <c r="AJ5" s="49"/>
      <c r="AK5" s="49"/>
      <c r="AL5" s="49"/>
    </row>
    <row r="6" spans="1:38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9"/>
      <c r="W6" s="53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1" t="s">
        <v>92</v>
      </c>
      <c r="Q7" s="461"/>
      <c r="R7" s="461"/>
      <c r="S7" s="461"/>
      <c r="T7" s="461"/>
      <c r="U7" s="461"/>
      <c r="V7" s="49"/>
      <c r="W7" s="53"/>
      <c r="X7" s="49"/>
      <c r="Y7" s="49"/>
      <c r="Z7" s="53"/>
      <c r="AA7" s="49"/>
      <c r="AB7" s="49"/>
      <c r="AC7" s="53"/>
      <c r="AD7" s="49"/>
      <c r="AE7" s="49"/>
      <c r="AF7" s="53"/>
      <c r="AG7" s="49"/>
      <c r="AH7" s="49"/>
      <c r="AI7" s="53"/>
      <c r="AJ7" s="49"/>
      <c r="AK7" s="49"/>
      <c r="AL7" s="49"/>
    </row>
    <row r="8" spans="1:38" s="11" customFormat="1" ht="15.75" customHeight="1">
      <c r="A8" s="453" t="s">
        <v>93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53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11" customFormat="1" ht="15.75" customHeight="1">
      <c r="A9" s="454" t="s">
        <v>57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53"/>
      <c r="W9" s="53"/>
      <c r="X9" s="1"/>
      <c r="Y9" s="16"/>
      <c r="Z9" s="64"/>
      <c r="AA9" s="64"/>
      <c r="AB9" s="64"/>
      <c r="AC9" s="64"/>
      <c r="AD9" s="64"/>
      <c r="AE9" s="64"/>
      <c r="AF9" s="78"/>
      <c r="AG9" s="78"/>
      <c r="AH9" s="78"/>
      <c r="AI9" s="78"/>
      <c r="AJ9" s="78"/>
      <c r="AK9" s="78"/>
      <c r="AL9" s="78"/>
    </row>
    <row r="10" spans="1:38" ht="12.75" customHeight="1">
      <c r="A10" s="22"/>
      <c r="B10" s="50"/>
      <c r="C10" s="25"/>
      <c r="D10" s="88"/>
      <c r="E10" s="22"/>
      <c r="F10" s="22"/>
      <c r="H10" s="22"/>
      <c r="I10" s="22"/>
      <c r="J10" s="22"/>
      <c r="K10" s="248"/>
      <c r="L10" s="31" t="s">
        <v>22</v>
      </c>
      <c r="M10" s="42"/>
      <c r="N10" s="42"/>
      <c r="O10" s="42"/>
      <c r="P10" s="22" t="s">
        <v>542</v>
      </c>
      <c r="Q10" s="297"/>
      <c r="R10" s="22"/>
      <c r="S10" s="22"/>
      <c r="T10" s="22"/>
      <c r="U10" s="22"/>
      <c r="V10" s="53"/>
      <c r="W10" s="53"/>
      <c r="X10" s="1"/>
      <c r="Y10" s="16"/>
      <c r="Z10" s="1"/>
      <c r="AA10" s="1"/>
      <c r="AB10" s="1"/>
      <c r="AC10" s="1"/>
      <c r="AD10" s="1"/>
      <c r="AE10" s="1"/>
      <c r="AF10" s="49"/>
      <c r="AG10" s="49"/>
      <c r="AH10" s="49"/>
      <c r="AI10" s="49"/>
      <c r="AJ10" s="49"/>
      <c r="AK10" s="49"/>
      <c r="AL10" s="49"/>
    </row>
    <row r="11" spans="1:38" s="20" customFormat="1" ht="13.5" customHeight="1">
      <c r="A11" s="24"/>
      <c r="B11" s="50"/>
      <c r="C11" s="27" t="s">
        <v>45</v>
      </c>
      <c r="D11" s="89"/>
      <c r="E11" s="26"/>
      <c r="F11" s="23"/>
      <c r="H11" s="137"/>
      <c r="I11" s="137"/>
      <c r="K11" s="215"/>
      <c r="L11" s="137" t="s">
        <v>23</v>
      </c>
      <c r="M11" s="43"/>
      <c r="N11" s="43"/>
      <c r="O11" s="43"/>
      <c r="P11" s="22" t="s">
        <v>770</v>
      </c>
      <c r="Q11" s="455" t="s">
        <v>27</v>
      </c>
      <c r="R11" s="455"/>
      <c r="S11" s="456" t="s">
        <v>542</v>
      </c>
      <c r="T11" s="456"/>
      <c r="U11" s="456"/>
      <c r="V11" s="32"/>
      <c r="W11" s="1"/>
      <c r="X11" s="1"/>
      <c r="Y11" s="16"/>
      <c r="Z11" s="80"/>
      <c r="AA11" s="80"/>
      <c r="AB11" s="80"/>
      <c r="AC11" s="80"/>
      <c r="AD11" s="80"/>
      <c r="AE11" s="80"/>
      <c r="AF11" s="133"/>
      <c r="AG11" s="133"/>
      <c r="AH11" s="133"/>
      <c r="AI11" s="133"/>
      <c r="AJ11" s="133"/>
      <c r="AK11" s="133"/>
      <c r="AL11" s="133"/>
    </row>
    <row r="12" spans="1:38" s="21" customFormat="1" ht="24.75" customHeight="1">
      <c r="A12" s="28" t="s">
        <v>2</v>
      </c>
      <c r="B12" s="28" t="s">
        <v>24</v>
      </c>
      <c r="C12" s="28" t="s">
        <v>3</v>
      </c>
      <c r="D12" s="90" t="s">
        <v>83</v>
      </c>
      <c r="E12" s="28" t="s">
        <v>5</v>
      </c>
      <c r="F12" s="28" t="s">
        <v>6</v>
      </c>
      <c r="G12" s="79" t="s">
        <v>8</v>
      </c>
      <c r="H12" s="74" t="s">
        <v>9</v>
      </c>
      <c r="I12" s="75" t="s">
        <v>10</v>
      </c>
      <c r="J12" s="76" t="s">
        <v>17</v>
      </c>
      <c r="K12" s="76"/>
      <c r="L12" s="76" t="s">
        <v>55</v>
      </c>
      <c r="M12" s="74" t="s">
        <v>22</v>
      </c>
      <c r="N12" s="74" t="s">
        <v>23</v>
      </c>
      <c r="O12" s="74" t="s">
        <v>25</v>
      </c>
      <c r="P12" s="73" t="s">
        <v>11</v>
      </c>
      <c r="Q12" s="452" t="s">
        <v>12</v>
      </c>
      <c r="R12" s="452"/>
      <c r="S12" s="452"/>
      <c r="T12" s="311" t="s">
        <v>13</v>
      </c>
      <c r="U12" s="310" t="s">
        <v>2</v>
      </c>
      <c r="V12" s="98"/>
      <c r="W12" s="33"/>
      <c r="X12" s="33"/>
      <c r="Y12" s="34"/>
      <c r="AF12" s="134"/>
      <c r="AG12" s="134"/>
      <c r="AH12" s="134"/>
      <c r="AI12" s="134"/>
      <c r="AJ12" s="134"/>
      <c r="AK12" s="134"/>
      <c r="AL12" s="134"/>
    </row>
    <row r="13" spans="1:38" s="3" customFormat="1" ht="13.5" customHeight="1">
      <c r="A13" s="47">
        <v>1</v>
      </c>
      <c r="B13" s="47">
        <v>113</v>
      </c>
      <c r="C13" s="48" t="str">
        <f>VLOOKUP(B13,'Уч ЮН'!$A$3:$G$447,2,FALSE)</f>
        <v>Гришанин Егор</v>
      </c>
      <c r="D13" s="91">
        <f>VLOOKUP(B13,'Уч ЮН'!$A$3:$G$447,3,FALSE)</f>
        <v>2004</v>
      </c>
      <c r="E13" s="326">
        <f>VLOOKUP(B13,'Уч ЮН'!$A$3:$G$447,4,FALSE)</f>
        <v>2</v>
      </c>
      <c r="F13" s="48" t="str">
        <f>VLOOKUP(B13,'Уч ЮН'!$A$3:$G$447,5,FALSE)</f>
        <v>Саратовская</v>
      </c>
      <c r="G13" s="96" t="str">
        <f>VLOOKUP(B13,'Уч ЮН'!$A$3:$G$447,6,FALSE)</f>
        <v>СШОР-6</v>
      </c>
      <c r="H13" s="45">
        <f aca="true" t="shared" si="0" ref="H13:I20">M13</f>
        <v>7.4</v>
      </c>
      <c r="I13" s="45">
        <f t="shared" si="0"/>
        <v>7.4</v>
      </c>
      <c r="J13" s="327">
        <f aca="true" t="shared" si="1" ref="J13:J40">LOOKUP(O13,$V$1:$AD$1,$V$2:$AD$2)</f>
        <v>2</v>
      </c>
      <c r="K13" s="328">
        <f>VLOOKUP(B13,'Уч ЮН'!$A$3:$I$447,8,FALSE)</f>
        <v>0</v>
      </c>
      <c r="L13" s="327"/>
      <c r="M13" s="329">
        <v>7.4</v>
      </c>
      <c r="N13" s="329">
        <v>7.4</v>
      </c>
      <c r="O13" s="330">
        <f aca="true" t="shared" si="2" ref="O13:O40">SMALL(M13:N13,1)+0</f>
        <v>7.4</v>
      </c>
      <c r="P13" s="331" t="str">
        <f>VLOOKUP(B13,'Уч ЮН'!$A$3:$G$447,7,FALSE)</f>
        <v>Прокофьева Е.П.</v>
      </c>
      <c r="Q13" s="332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9"/>
      <c r="AG13" s="49"/>
      <c r="AH13" s="49"/>
      <c r="AI13" s="49"/>
      <c r="AJ13" s="49"/>
      <c r="AK13" s="49"/>
      <c r="AL13" s="49"/>
    </row>
    <row r="14" spans="1:38" s="3" customFormat="1" ht="13.5" customHeight="1">
      <c r="A14" s="47">
        <v>2</v>
      </c>
      <c r="B14" s="47">
        <v>78</v>
      </c>
      <c r="C14" s="48" t="str">
        <f>VLOOKUP(B14,'Уч ЮН'!$A$3:$G$447,2,FALSE)</f>
        <v>Воробьев Никита</v>
      </c>
      <c r="D14" s="91">
        <f>VLOOKUP(B14,'Уч ЮН'!$A$3:$G$447,3,FALSE)</f>
        <v>2004</v>
      </c>
      <c r="E14" s="326" t="str">
        <f>VLOOKUP(B14,'Уч ЮН'!$A$3:$G$447,4,FALSE)</f>
        <v>2</v>
      </c>
      <c r="F14" s="48" t="str">
        <f>VLOOKUP(B14,'Уч ЮН'!$A$3:$G$447,5,FALSE)</f>
        <v>Саратовская</v>
      </c>
      <c r="G14" s="96" t="str">
        <f>VLOOKUP(B14,'Уч ЮН'!$A$3:$G$447,6,FALSE)</f>
        <v>ДЮСШ Энгельс</v>
      </c>
      <c r="H14" s="45">
        <f t="shared" si="0"/>
        <v>7.4</v>
      </c>
      <c r="I14" s="45">
        <f t="shared" si="0"/>
        <v>7.4</v>
      </c>
      <c r="J14" s="327">
        <f t="shared" si="1"/>
        <v>2</v>
      </c>
      <c r="K14" s="328">
        <f>VLOOKUP(B14,'Уч ЮН'!$A$3:$I$447,8,FALSE)</f>
        <v>0</v>
      </c>
      <c r="L14" s="327"/>
      <c r="M14" s="329">
        <v>7.4</v>
      </c>
      <c r="N14" s="329">
        <v>7.4</v>
      </c>
      <c r="O14" s="330">
        <f t="shared" si="2"/>
        <v>7.4</v>
      </c>
      <c r="P14" s="331" t="str">
        <f>VLOOKUP(B14,'Уч ЮН'!$A$3:$G$447,7,FALSE)</f>
        <v>Минахметова О.В.</v>
      </c>
      <c r="Q14" s="332">
        <v>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9"/>
      <c r="AG14" s="49"/>
      <c r="AH14" s="49"/>
      <c r="AI14" s="49"/>
      <c r="AJ14" s="49"/>
      <c r="AK14" s="49"/>
      <c r="AL14" s="49"/>
    </row>
    <row r="15" spans="1:38" s="3" customFormat="1" ht="13.5" customHeight="1">
      <c r="A15" s="47">
        <v>3</v>
      </c>
      <c r="B15" s="47">
        <v>175</v>
      </c>
      <c r="C15" s="48" t="str">
        <f>VLOOKUP(B15,'Уч ЮН'!$A$3:$G$447,2,FALSE)</f>
        <v>Ивахин Егор</v>
      </c>
      <c r="D15" s="91">
        <f>VLOOKUP(B15,'Уч ЮН'!$A$3:$G$447,3,FALSE)</f>
        <v>2004</v>
      </c>
      <c r="E15" s="326" t="str">
        <f>VLOOKUP(B15,'Уч ЮН'!$A$3:$G$447,4,FALSE)</f>
        <v>2</v>
      </c>
      <c r="F15" s="48" t="str">
        <f>VLOOKUP(B15,'Уч ЮН'!$A$3:$G$447,5,FALSE)</f>
        <v>Пензенская</v>
      </c>
      <c r="G15" s="96" t="str">
        <f>VLOOKUP(B15,'Уч ЮН'!$A$3:$G$447,6,FALSE)</f>
        <v>СШ-6</v>
      </c>
      <c r="H15" s="45">
        <f t="shared" si="0"/>
        <v>7.6</v>
      </c>
      <c r="I15" s="45">
        <f t="shared" si="0"/>
        <v>7.5</v>
      </c>
      <c r="J15" s="327">
        <f t="shared" si="1"/>
        <v>3</v>
      </c>
      <c r="K15" s="328">
        <f>VLOOKUP(B15,'Уч ЮН'!$A$3:$I$447,8,FALSE)</f>
        <v>0</v>
      </c>
      <c r="L15" s="327">
        <v>10</v>
      </c>
      <c r="M15" s="329">
        <v>7.6</v>
      </c>
      <c r="N15" s="329">
        <v>7.5</v>
      </c>
      <c r="O15" s="330">
        <f t="shared" si="2"/>
        <v>7.5</v>
      </c>
      <c r="P15" s="331" t="str">
        <f>VLOOKUP(B15,'Уч ЮН'!$A$3:$G$447,7,FALSE)</f>
        <v>Дубоносова С.В.</v>
      </c>
      <c r="Q15" s="367">
        <v>1</v>
      </c>
      <c r="R15" s="358"/>
      <c r="S15" s="47"/>
      <c r="T15" s="358"/>
      <c r="U15" s="358"/>
      <c r="W15" s="1"/>
      <c r="Y15" s="16"/>
      <c r="AF15" s="6"/>
      <c r="AG15" s="6"/>
      <c r="AH15" s="6"/>
      <c r="AI15" s="6"/>
      <c r="AJ15" s="6"/>
      <c r="AK15" s="6"/>
      <c r="AL15" s="6"/>
    </row>
    <row r="16" spans="1:38" s="3" customFormat="1" ht="13.5" customHeight="1">
      <c r="A16" s="47">
        <v>4</v>
      </c>
      <c r="B16" s="47">
        <v>141</v>
      </c>
      <c r="C16" s="48" t="str">
        <f>VLOOKUP(B16,'Уч ЮН'!$A$3:$G$447,2,FALSE)</f>
        <v>Карташов Владислав</v>
      </c>
      <c r="D16" s="91">
        <f>VLOOKUP(B16,'Уч ЮН'!$A$3:$G$447,3,FALSE)</f>
        <v>2005</v>
      </c>
      <c r="E16" s="326">
        <f>VLOOKUP(B16,'Уч ЮН'!$A$3:$G$447,4,FALSE)</f>
        <v>3</v>
      </c>
      <c r="F16" s="48" t="str">
        <f>VLOOKUP(B16,'Уч ЮН'!$A$3:$G$447,5,FALSE)</f>
        <v>Саратовская</v>
      </c>
      <c r="G16" s="96" t="str">
        <f>VLOOKUP(B16,'Уч ЮН'!$A$3:$G$447,6,FALSE)</f>
        <v>СШОР-6</v>
      </c>
      <c r="H16" s="45">
        <f t="shared" si="0"/>
        <v>7.5</v>
      </c>
      <c r="I16" s="45">
        <f t="shared" si="0"/>
        <v>7.5</v>
      </c>
      <c r="J16" s="327">
        <f t="shared" si="1"/>
        <v>3</v>
      </c>
      <c r="K16" s="328">
        <f>VLOOKUP(B16,'Уч ЮН'!$A$3:$I$447,8,FALSE)</f>
        <v>0</v>
      </c>
      <c r="L16" s="327"/>
      <c r="M16" s="329">
        <v>7.5</v>
      </c>
      <c r="N16" s="329">
        <v>7.5</v>
      </c>
      <c r="O16" s="330">
        <f t="shared" si="2"/>
        <v>7.5</v>
      </c>
      <c r="P16" s="331" t="str">
        <f>VLOOKUP(B16,'Уч ЮН'!$A$3:$G$447,7,FALSE)</f>
        <v>Беликовы Н.И., Ю.Б.</v>
      </c>
      <c r="Q16" s="332">
        <v>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9"/>
      <c r="AG16" s="49"/>
      <c r="AH16" s="49"/>
      <c r="AI16" s="49"/>
      <c r="AJ16" s="49"/>
      <c r="AK16" s="49"/>
      <c r="AL16" s="49"/>
    </row>
    <row r="17" spans="1:38" s="3" customFormat="1" ht="13.5" customHeight="1">
      <c r="A17" s="47">
        <v>5</v>
      </c>
      <c r="B17" s="47">
        <v>590</v>
      </c>
      <c r="C17" s="48" t="str">
        <f>VLOOKUP(B17,'Уч ЮН'!$A$3:$G$447,2,FALSE)</f>
        <v>Платонов Артем</v>
      </c>
      <c r="D17" s="91">
        <f>VLOOKUP(B17,'Уч ЮН'!$A$3:$G$447,3,FALSE)</f>
        <v>2004</v>
      </c>
      <c r="E17" s="326" t="str">
        <f>VLOOKUP(B17,'Уч ЮН'!$A$3:$G$447,4,FALSE)</f>
        <v>2</v>
      </c>
      <c r="F17" s="48" t="str">
        <f>VLOOKUP(B17,'Уч ЮН'!$A$3:$G$447,5,FALSE)</f>
        <v>Пензенская</v>
      </c>
      <c r="G17" s="96" t="str">
        <f>VLOOKUP(B17,'Уч ЮН'!$A$3:$G$447,6,FALSE)</f>
        <v>КСШОР</v>
      </c>
      <c r="H17" s="45">
        <f t="shared" si="0"/>
        <v>7.6</v>
      </c>
      <c r="I17" s="45">
        <f t="shared" si="0"/>
        <v>7.1</v>
      </c>
      <c r="J17" s="327">
        <f t="shared" si="1"/>
        <v>1</v>
      </c>
      <c r="K17" s="328" t="str">
        <f>VLOOKUP(B17,'Уч ЮН'!$A$3:$I$447,8,FALSE)</f>
        <v>л</v>
      </c>
      <c r="L17" s="327">
        <v>7</v>
      </c>
      <c r="M17" s="329">
        <v>7.6</v>
      </c>
      <c r="N17" s="329">
        <v>7.1</v>
      </c>
      <c r="O17" s="330">
        <f t="shared" si="2"/>
        <v>7.1</v>
      </c>
      <c r="P17" s="331" t="str">
        <f>VLOOKUP(B17,'Уч ЮН'!$A$3:$G$447,7,FALSE)</f>
        <v>Конова Т.В.</v>
      </c>
      <c r="Q17" s="332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9"/>
      <c r="AG17" s="49"/>
      <c r="AH17" s="49"/>
      <c r="AI17" s="49"/>
      <c r="AJ17" s="49"/>
      <c r="AK17" s="49"/>
      <c r="AL17" s="49"/>
    </row>
    <row r="18" spans="1:38" s="3" customFormat="1" ht="13.5" customHeight="1">
      <c r="A18" s="47">
        <v>6</v>
      </c>
      <c r="B18" s="47">
        <v>298</v>
      </c>
      <c r="C18" s="48" t="str">
        <f>VLOOKUP(B18,'Уч ЮН'!$A$3:$G$447,2,FALSE)</f>
        <v>Патрикеев Данила</v>
      </c>
      <c r="D18" s="91">
        <f>VLOOKUP(B18,'Уч ЮН'!$A$3:$G$447,3,FALSE)</f>
        <v>2004</v>
      </c>
      <c r="E18" s="326">
        <f>VLOOKUP(B18,'Уч ЮН'!$A$3:$G$447,4,FALSE)</f>
        <v>3</v>
      </c>
      <c r="F18" s="48" t="str">
        <f>VLOOKUP(B18,'Уч ЮН'!$A$3:$G$447,5,FALSE)</f>
        <v>Пензенская</v>
      </c>
      <c r="G18" s="96" t="str">
        <f>VLOOKUP(B18,'Уч ЮН'!$A$3:$G$447,6,FALSE)</f>
        <v>ДЮСШ-2 Кузнецк</v>
      </c>
      <c r="H18" s="45">
        <f t="shared" si="0"/>
        <v>7.6</v>
      </c>
      <c r="I18" s="45">
        <f t="shared" si="0"/>
        <v>7.7</v>
      </c>
      <c r="J18" s="327">
        <f t="shared" si="1"/>
        <v>3</v>
      </c>
      <c r="K18" s="328">
        <f>VLOOKUP(B18,'Уч ЮН'!$A$3:$I$447,8,FALSE)</f>
        <v>0</v>
      </c>
      <c r="L18" s="327"/>
      <c r="M18" s="329">
        <v>7.6</v>
      </c>
      <c r="N18" s="329">
        <v>7.7</v>
      </c>
      <c r="O18" s="330">
        <f t="shared" si="2"/>
        <v>7.6</v>
      </c>
      <c r="P18" s="331" t="str">
        <f>VLOOKUP(B18,'Уч ЮН'!$A$3:$G$447,7,FALSE)</f>
        <v>Куликов Д.А. </v>
      </c>
      <c r="Q18" s="332">
        <v>2</v>
      </c>
      <c r="R18" s="4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9"/>
      <c r="AG18" s="49"/>
      <c r="AH18" s="49"/>
      <c r="AI18" s="49"/>
      <c r="AJ18" s="49"/>
      <c r="AK18" s="49"/>
      <c r="AL18" s="49"/>
    </row>
    <row r="19" spans="1:38" s="3" customFormat="1" ht="13.5" customHeight="1">
      <c r="A19" s="47">
        <v>7</v>
      </c>
      <c r="B19" s="47">
        <v>344</v>
      </c>
      <c r="C19" s="48" t="str">
        <f>VLOOKUP(B19,'Уч ЮН'!$A$3:$G$447,2,FALSE)</f>
        <v>Гоберкорн Андрей</v>
      </c>
      <c r="D19" s="91">
        <f>VLOOKUP(B19,'Уч ЮН'!$A$3:$G$447,3,FALSE)</f>
        <v>2004</v>
      </c>
      <c r="E19" s="326" t="str">
        <f>VLOOKUP(B19,'Уч ЮН'!$A$3:$G$447,4,FALSE)</f>
        <v>1юн</v>
      </c>
      <c r="F19" s="48" t="str">
        <f>VLOOKUP(B19,'Уч ЮН'!$A$3:$G$447,5,FALSE)</f>
        <v>Тамбовская</v>
      </c>
      <c r="G19" s="96" t="str">
        <f>VLOOKUP(B19,'Уч ЮН'!$A$3:$G$447,6,FALSE)</f>
        <v>СШОР-3</v>
      </c>
      <c r="H19" s="45">
        <f t="shared" si="0"/>
        <v>7.7</v>
      </c>
      <c r="I19" s="45">
        <f t="shared" si="0"/>
        <v>7.8</v>
      </c>
      <c r="J19" s="327">
        <f t="shared" si="1"/>
        <v>3</v>
      </c>
      <c r="K19" s="328">
        <f>VLOOKUP(B19,'Уч ЮН'!$A$3:$I$447,8,FALSE)</f>
        <v>0</v>
      </c>
      <c r="L19" s="327"/>
      <c r="M19" s="329">
        <v>7.7</v>
      </c>
      <c r="N19" s="329">
        <v>7.8</v>
      </c>
      <c r="O19" s="330">
        <f t="shared" si="2"/>
        <v>7.7</v>
      </c>
      <c r="P19" s="331" t="str">
        <f>VLOOKUP(B19,'Уч ЮН'!$A$3:$G$447,7,FALSE)</f>
        <v>Судомоина Т.Г.</v>
      </c>
      <c r="Q19" s="332">
        <v>2</v>
      </c>
      <c r="R19" s="4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9"/>
      <c r="AG19" s="49"/>
      <c r="AH19" s="49"/>
      <c r="AI19" s="49"/>
      <c r="AJ19" s="49"/>
      <c r="AK19" s="49"/>
      <c r="AL19" s="49"/>
    </row>
    <row r="20" spans="1:38" s="3" customFormat="1" ht="13.5" customHeight="1">
      <c r="A20" s="47">
        <v>8</v>
      </c>
      <c r="B20" s="47">
        <v>433</v>
      </c>
      <c r="C20" s="48" t="str">
        <f>VLOOKUP(B20,'Уч ЮН'!$A$3:$G$447,2,FALSE)</f>
        <v>Лапкин Александр</v>
      </c>
      <c r="D20" s="91">
        <f>VLOOKUP(B20,'Уч ЮН'!$A$3:$G$447,3,FALSE)</f>
        <v>2004</v>
      </c>
      <c r="E20" s="326">
        <f>VLOOKUP(B20,'Уч ЮН'!$A$3:$G$447,4,FALSE)</f>
        <v>3</v>
      </c>
      <c r="F20" s="48" t="str">
        <f>VLOOKUP(B20,'Уч ЮН'!$A$3:$G$447,5,FALSE)</f>
        <v>Мордовия</v>
      </c>
      <c r="G20" s="96" t="str">
        <f>VLOOKUP(B20,'Уч ЮН'!$A$3:$G$447,6,FALSE)</f>
        <v>КСШОР</v>
      </c>
      <c r="H20" s="45">
        <f t="shared" si="0"/>
        <v>7.7</v>
      </c>
      <c r="I20" s="45">
        <f t="shared" si="0"/>
        <v>7.9</v>
      </c>
      <c r="J20" s="327">
        <f t="shared" si="1"/>
        <v>3</v>
      </c>
      <c r="K20" s="328">
        <f>VLOOKUP(B20,'Уч ЮН'!$A$3:$I$447,8,FALSE)</f>
        <v>0</v>
      </c>
      <c r="L20" s="327"/>
      <c r="M20" s="329">
        <v>7.7</v>
      </c>
      <c r="N20" s="329">
        <v>7.9</v>
      </c>
      <c r="O20" s="330">
        <f t="shared" si="2"/>
        <v>7.7</v>
      </c>
      <c r="P20" s="331" t="str">
        <f>VLOOKUP(B20,'Уч ЮН'!$A$3:$G$447,7,FALSE)</f>
        <v>Разовы ВН и ЛИ</v>
      </c>
      <c r="Q20" s="367">
        <v>2</v>
      </c>
      <c r="R20" s="358"/>
      <c r="S20" s="47"/>
      <c r="T20" s="358"/>
      <c r="U20" s="358"/>
      <c r="W20" s="1"/>
      <c r="Y20" s="16"/>
      <c r="AF20" s="6"/>
      <c r="AG20" s="6"/>
      <c r="AH20" s="6"/>
      <c r="AI20" s="6"/>
      <c r="AJ20" s="6"/>
      <c r="AK20" s="6"/>
      <c r="AL20" s="6"/>
    </row>
    <row r="21" spans="1:38" s="3" customFormat="1" ht="13.5" customHeight="1">
      <c r="A21" s="47">
        <v>9</v>
      </c>
      <c r="B21" s="47">
        <v>681</v>
      </c>
      <c r="C21" s="48" t="str">
        <f>VLOOKUP(B21,'Уч ЮН'!$A$3:$G$447,2,FALSE)</f>
        <v>Савосин Тимофей</v>
      </c>
      <c r="D21" s="91">
        <f>VLOOKUP(B21,'Уч ЮН'!$A$3:$G$447,3,FALSE)</f>
        <v>2004</v>
      </c>
      <c r="E21" s="326"/>
      <c r="F21" s="48" t="str">
        <f>VLOOKUP(B21,'Уч ЮН'!$A$3:$G$447,5,FALSE)</f>
        <v>Пензенская</v>
      </c>
      <c r="G21" s="96" t="str">
        <f>VLOOKUP(B21,'Уч ЮН'!$A$3:$G$447,6,FALSE)</f>
        <v>СШОР Заречный</v>
      </c>
      <c r="H21" s="45">
        <f aca="true" t="shared" si="3" ref="H21:H40">M21</f>
        <v>7.8</v>
      </c>
      <c r="I21" s="45"/>
      <c r="J21" s="327">
        <f t="shared" si="1"/>
        <v>3</v>
      </c>
      <c r="K21" s="328">
        <f>VLOOKUP(B21,'Уч ЮН'!$A$3:$I$447,8,FALSE)</f>
        <v>0</v>
      </c>
      <c r="L21" s="327"/>
      <c r="M21" s="329">
        <v>7.8</v>
      </c>
      <c r="N21" s="329"/>
      <c r="O21" s="330">
        <f t="shared" si="2"/>
        <v>7.8</v>
      </c>
      <c r="P21" s="331" t="str">
        <f>VLOOKUP(B21,'Уч ЮН'!$A$3:$G$447,7,FALSE)</f>
        <v>Кораблев В.В.</v>
      </c>
      <c r="Q21" s="332">
        <v>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9"/>
      <c r="AG21" s="49"/>
      <c r="AH21" s="49"/>
      <c r="AI21" s="49"/>
      <c r="AJ21" s="49"/>
      <c r="AK21" s="49"/>
      <c r="AL21" s="49"/>
    </row>
    <row r="22" spans="1:38" s="3" customFormat="1" ht="13.5" customHeight="1">
      <c r="A22" s="47">
        <v>9</v>
      </c>
      <c r="B22" s="47">
        <v>513</v>
      </c>
      <c r="C22" s="48" t="str">
        <f>VLOOKUP(B22,'Уч ЮН'!$A$3:$G$447,2,FALSE)</f>
        <v>Каледа Роман</v>
      </c>
      <c r="D22" s="91">
        <f>VLOOKUP(B22,'Уч ЮН'!$A$3:$G$447,3,FALSE)</f>
        <v>2004</v>
      </c>
      <c r="E22" s="326" t="str">
        <f>VLOOKUP(B22,'Уч ЮН'!$A$3:$G$447,4,FALSE)</f>
        <v>3</v>
      </c>
      <c r="F22" s="48" t="str">
        <f>VLOOKUP(B22,'Уч ЮН'!$A$3:$G$447,5,FALSE)</f>
        <v>Пензенская</v>
      </c>
      <c r="G22" s="96" t="str">
        <f>VLOOKUP(B22,'Уч ЮН'!$A$3:$G$447,6,FALSE)</f>
        <v>КСШОР</v>
      </c>
      <c r="H22" s="45">
        <f t="shared" si="3"/>
        <v>7.8</v>
      </c>
      <c r="I22" s="45"/>
      <c r="J22" s="327">
        <f t="shared" si="1"/>
        <v>3</v>
      </c>
      <c r="K22" s="328" t="str">
        <f>VLOOKUP(B22,'Уч ЮН'!$A$3:$I$447,8,FALSE)</f>
        <v>л</v>
      </c>
      <c r="L22" s="327"/>
      <c r="M22" s="329">
        <v>7.8</v>
      </c>
      <c r="N22" s="329"/>
      <c r="O22" s="330">
        <f t="shared" si="2"/>
        <v>7.8</v>
      </c>
      <c r="P22" s="331" t="str">
        <f>VLOOKUP(B22,'Уч ЮН'!$A$3:$G$447,7,FALSE)</f>
        <v>Карасик Н.А.,А.Г.</v>
      </c>
      <c r="Q22" s="332">
        <v>4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9"/>
      <c r="AG22" s="49"/>
      <c r="AH22" s="49"/>
      <c r="AI22" s="49"/>
      <c r="AJ22" s="49"/>
      <c r="AK22" s="49"/>
      <c r="AL22" s="49"/>
    </row>
    <row r="23" spans="1:38" s="3" customFormat="1" ht="13.5" customHeight="1">
      <c r="A23" s="47">
        <v>9</v>
      </c>
      <c r="B23" s="47">
        <v>608</v>
      </c>
      <c r="C23" s="48" t="str">
        <f>VLOOKUP(B23,'Уч ЮН'!$A$3:$G$447,2,FALSE)</f>
        <v>Яковлев Дмитрий</v>
      </c>
      <c r="D23" s="91">
        <f>VLOOKUP(B23,'Уч ЮН'!$A$3:$G$447,3,FALSE)</f>
        <v>2004</v>
      </c>
      <c r="E23" s="326" t="str">
        <f>VLOOKUP(B23,'Уч ЮН'!$A$3:$G$447,4,FALSE)</f>
        <v>2</v>
      </c>
      <c r="F23" s="48" t="str">
        <f>VLOOKUP(B23,'Уч ЮН'!$A$3:$G$447,5,FALSE)</f>
        <v>Пензенская</v>
      </c>
      <c r="G23" s="96" t="str">
        <f>VLOOKUP(B23,'Уч ЮН'!$A$3:$G$447,6,FALSE)</f>
        <v>СШ-6</v>
      </c>
      <c r="H23" s="45">
        <f t="shared" si="3"/>
        <v>7.8</v>
      </c>
      <c r="I23" s="45"/>
      <c r="J23" s="327">
        <f t="shared" si="1"/>
        <v>3</v>
      </c>
      <c r="K23" s="328" t="str">
        <f>VLOOKUP(B23,'Уч ЮН'!$A$3:$I$447,8,FALSE)</f>
        <v>л</v>
      </c>
      <c r="L23" s="327"/>
      <c r="M23" s="329">
        <v>7.8</v>
      </c>
      <c r="N23" s="329"/>
      <c r="O23" s="330">
        <f t="shared" si="2"/>
        <v>7.8</v>
      </c>
      <c r="P23" s="331" t="str">
        <f>VLOOKUP(B23,'Уч ЮН'!$A$3:$G$447,7,FALSE)</f>
        <v>Красновы Р.Б.,К.И.</v>
      </c>
      <c r="Q23" s="332">
        <v>5</v>
      </c>
      <c r="R23" s="4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9"/>
      <c r="AG23" s="49"/>
      <c r="AH23" s="49"/>
      <c r="AI23" s="49"/>
      <c r="AJ23" s="49"/>
      <c r="AK23" s="49"/>
      <c r="AL23" s="49"/>
    </row>
    <row r="24" spans="1:38" s="1" customFormat="1" ht="13.5" customHeight="1">
      <c r="A24" s="47">
        <v>9</v>
      </c>
      <c r="B24" s="47">
        <v>342</v>
      </c>
      <c r="C24" s="48" t="str">
        <f>VLOOKUP(B24,'Уч ЮН'!$A$3:$G$447,2,FALSE)</f>
        <v>Орлов Артем</v>
      </c>
      <c r="D24" s="91">
        <f>VLOOKUP(B24,'Уч ЮН'!$A$3:$G$447,3,FALSE)</f>
        <v>2004</v>
      </c>
      <c r="E24" s="326" t="str">
        <f>VLOOKUP(B24,'Уч ЮН'!$A$3:$G$447,4,FALSE)</f>
        <v>1юн</v>
      </c>
      <c r="F24" s="48" t="str">
        <f>VLOOKUP(B24,'Уч ЮН'!$A$3:$G$447,5,FALSE)</f>
        <v>Тамбовская</v>
      </c>
      <c r="G24" s="96" t="str">
        <f>VLOOKUP(B24,'Уч ЮН'!$A$3:$G$447,6,FALSE)</f>
        <v>СШОР-3</v>
      </c>
      <c r="H24" s="45">
        <f t="shared" si="3"/>
        <v>7.8</v>
      </c>
      <c r="I24" s="45"/>
      <c r="J24" s="327">
        <f t="shared" si="1"/>
        <v>3</v>
      </c>
      <c r="K24" s="328">
        <f>VLOOKUP(B24,'Уч ЮН'!$A$3:$I$447,8,FALSE)</f>
        <v>0</v>
      </c>
      <c r="L24" s="327"/>
      <c r="M24" s="329">
        <v>7.8</v>
      </c>
      <c r="N24" s="329"/>
      <c r="O24" s="330">
        <f t="shared" si="2"/>
        <v>7.8</v>
      </c>
      <c r="P24" s="331" t="str">
        <f>VLOOKUP(B24,'Уч ЮН'!$A$3:$G$447,7,FALSE)</f>
        <v>Судомоина Т.Г.</v>
      </c>
      <c r="Q24" s="332">
        <v>3</v>
      </c>
      <c r="R24" s="47"/>
      <c r="AF24" s="49"/>
      <c r="AG24" s="49"/>
      <c r="AH24" s="49"/>
      <c r="AI24" s="49"/>
      <c r="AJ24" s="49"/>
      <c r="AK24" s="49"/>
      <c r="AL24" s="49"/>
    </row>
    <row r="25" spans="1:38" s="1" customFormat="1" ht="13.5" customHeight="1">
      <c r="A25" s="47">
        <v>13</v>
      </c>
      <c r="B25" s="47">
        <v>116</v>
      </c>
      <c r="C25" s="48" t="str">
        <f>VLOOKUP(B25,'Уч ЮН'!$A$3:$G$447,2,FALSE)</f>
        <v>Прокофьев Дмитрий</v>
      </c>
      <c r="D25" s="91">
        <f>VLOOKUP(B25,'Уч ЮН'!$A$3:$G$447,3,FALSE)</f>
        <v>2005</v>
      </c>
      <c r="E25" s="326" t="str">
        <f>VLOOKUP(B25,'Уч ЮН'!$A$3:$G$447,4,FALSE)</f>
        <v>1юн</v>
      </c>
      <c r="F25" s="48" t="str">
        <f>VLOOKUP(B25,'Уч ЮН'!$A$3:$G$447,5,FALSE)</f>
        <v>Саратовская</v>
      </c>
      <c r="G25" s="96" t="str">
        <f>VLOOKUP(B25,'Уч ЮН'!$A$3:$G$447,6,FALSE)</f>
        <v>СШОР-6</v>
      </c>
      <c r="H25" s="45">
        <f t="shared" si="3"/>
        <v>7.9</v>
      </c>
      <c r="I25" s="45"/>
      <c r="J25" s="327" t="str">
        <f t="shared" si="1"/>
        <v>1ю</v>
      </c>
      <c r="K25" s="328">
        <f>VLOOKUP(B25,'Уч ЮН'!$A$3:$I$447,8,FALSE)</f>
        <v>0</v>
      </c>
      <c r="L25" s="327"/>
      <c r="M25" s="329">
        <v>7.9</v>
      </c>
      <c r="N25" s="329"/>
      <c r="O25" s="330">
        <f t="shared" si="2"/>
        <v>7.9</v>
      </c>
      <c r="P25" s="331" t="str">
        <f>VLOOKUP(B25,'Уч ЮН'!$A$3:$G$447,7,FALSE)</f>
        <v>Прокофьева Е.П.</v>
      </c>
      <c r="Q25" s="332">
        <v>4</v>
      </c>
      <c r="R25" s="47"/>
      <c r="S25" s="47"/>
      <c r="AF25" s="49"/>
      <c r="AG25" s="49"/>
      <c r="AH25" s="49"/>
      <c r="AI25" s="49"/>
      <c r="AJ25" s="49"/>
      <c r="AK25" s="49"/>
      <c r="AL25" s="49"/>
    </row>
    <row r="26" spans="1:38" s="1" customFormat="1" ht="13.5" customHeight="1">
      <c r="A26" s="47">
        <v>13</v>
      </c>
      <c r="B26" s="47">
        <v>593</v>
      </c>
      <c r="C26" s="48" t="str">
        <f>VLOOKUP(B26,'Уч ЮН'!$A$3:$G$447,2,FALSE)</f>
        <v>Ежов Вадим</v>
      </c>
      <c r="D26" s="91">
        <f>VLOOKUP(B26,'Уч ЮН'!$A$3:$G$447,3,FALSE)</f>
        <v>2004</v>
      </c>
      <c r="E26" s="326"/>
      <c r="F26" s="48" t="str">
        <f>VLOOKUP(B26,'Уч ЮН'!$A$3:$G$447,5,FALSE)</f>
        <v>Пензенская</v>
      </c>
      <c r="G26" s="96" t="str">
        <f>VLOOKUP(B26,'Уч ЮН'!$A$3:$G$447,6,FALSE)</f>
        <v>СШ-6</v>
      </c>
      <c r="H26" s="45">
        <f t="shared" si="3"/>
        <v>7.9</v>
      </c>
      <c r="I26" s="45"/>
      <c r="J26" s="327" t="str">
        <f t="shared" si="1"/>
        <v>1ю</v>
      </c>
      <c r="K26" s="328" t="str">
        <f>VLOOKUP(B26,'Уч ЮН'!$A$3:$I$447,8,FALSE)</f>
        <v>л</v>
      </c>
      <c r="L26" s="327"/>
      <c r="M26" s="329">
        <v>7.9</v>
      </c>
      <c r="N26" s="329"/>
      <c r="O26" s="330">
        <f t="shared" si="2"/>
        <v>7.9</v>
      </c>
      <c r="P26" s="331" t="str">
        <f>VLOOKUP(B26,'Уч ЮН'!$A$3:$G$447,7,FALSE)</f>
        <v>Земсков А.М.</v>
      </c>
      <c r="Q26" s="367">
        <v>4</v>
      </c>
      <c r="R26" s="47"/>
      <c r="S26" s="47"/>
      <c r="T26" s="358"/>
      <c r="U26" s="358"/>
      <c r="V26" s="3"/>
      <c r="X26" s="3"/>
      <c r="Y26" s="16"/>
      <c r="Z26" s="3"/>
      <c r="AA26" s="3"/>
      <c r="AB26" s="3"/>
      <c r="AC26" s="3"/>
      <c r="AD26" s="3"/>
      <c r="AE26" s="3"/>
      <c r="AF26" s="6"/>
      <c r="AG26" s="6"/>
      <c r="AH26" s="6"/>
      <c r="AI26" s="6"/>
      <c r="AJ26" s="6"/>
      <c r="AK26" s="6"/>
      <c r="AL26" s="6"/>
    </row>
    <row r="27" spans="1:38" s="1" customFormat="1" ht="13.5" customHeight="1">
      <c r="A27" s="47">
        <v>13</v>
      </c>
      <c r="B27" s="47">
        <v>508</v>
      </c>
      <c r="C27" s="48" t="str">
        <f>VLOOKUP(B27,'Уч ЮН'!$A$3:$G$447,2,FALSE)</f>
        <v>Краснов Иван</v>
      </c>
      <c r="D27" s="91">
        <f>VLOOKUP(B27,'Уч ЮН'!$A$3:$G$447,3,FALSE)</f>
        <v>2004</v>
      </c>
      <c r="E27" s="326" t="str">
        <f>VLOOKUP(B27,'Уч ЮН'!$A$3:$G$447,4,FALSE)</f>
        <v>3</v>
      </c>
      <c r="F27" s="48" t="str">
        <f>VLOOKUP(B27,'Уч ЮН'!$A$3:$G$447,5,FALSE)</f>
        <v>Пензенская</v>
      </c>
      <c r="G27" s="96" t="str">
        <f>VLOOKUP(B27,'Уч ЮН'!$A$3:$G$447,6,FALSE)</f>
        <v>КСШОР</v>
      </c>
      <c r="H27" s="45">
        <f t="shared" si="3"/>
        <v>7.9</v>
      </c>
      <c r="I27" s="45"/>
      <c r="J27" s="327" t="str">
        <f t="shared" si="1"/>
        <v>1ю</v>
      </c>
      <c r="K27" s="328" t="str">
        <f>VLOOKUP(B27,'Уч ЮН'!$A$3:$I$447,8,FALSE)</f>
        <v>л</v>
      </c>
      <c r="L27" s="327"/>
      <c r="M27" s="329">
        <v>7.9</v>
      </c>
      <c r="N27" s="329"/>
      <c r="O27" s="330">
        <f t="shared" si="2"/>
        <v>7.9</v>
      </c>
      <c r="P27" s="331" t="str">
        <f>VLOOKUP(B27,'Уч ЮН'!$A$3:$G$447,7,FALSE)</f>
        <v>Карасик Н.А.,А.Г.</v>
      </c>
      <c r="Q27" s="332">
        <v>3</v>
      </c>
      <c r="AF27" s="49"/>
      <c r="AG27" s="49"/>
      <c r="AH27" s="49"/>
      <c r="AI27" s="49"/>
      <c r="AJ27" s="49"/>
      <c r="AK27" s="49"/>
      <c r="AL27" s="49"/>
    </row>
    <row r="28" spans="1:38" s="1" customFormat="1" ht="13.5" customHeight="1">
      <c r="A28" s="47">
        <v>16</v>
      </c>
      <c r="B28" s="47">
        <v>330</v>
      </c>
      <c r="C28" s="48" t="str">
        <f>VLOOKUP(B28,'Уч ЮН'!$A$3:$G$447,2,FALSE)</f>
        <v>Шестаков Тимур </v>
      </c>
      <c r="D28" s="91">
        <f>VLOOKUP(B28,'Уч ЮН'!$A$3:$G$447,3,FALSE)</f>
        <v>2004</v>
      </c>
      <c r="E28" s="326" t="str">
        <f>VLOOKUP(B28,'Уч ЮН'!$A$3:$G$447,4,FALSE)</f>
        <v>3</v>
      </c>
      <c r="F28" s="48" t="str">
        <f>VLOOKUP(B28,'Уч ЮН'!$A$3:$G$447,5,FALSE)</f>
        <v>Тамбовская</v>
      </c>
      <c r="G28" s="96" t="str">
        <f>VLOOKUP(B28,'Уч ЮН'!$A$3:$G$447,6,FALSE)</f>
        <v>ДЮСШ-1</v>
      </c>
      <c r="H28" s="45">
        <f t="shared" si="3"/>
        <v>8</v>
      </c>
      <c r="I28" s="45"/>
      <c r="J28" s="327" t="str">
        <f t="shared" si="1"/>
        <v>1ю</v>
      </c>
      <c r="K28" s="328">
        <f>VLOOKUP(B28,'Уч ЮН'!$A$3:$I$447,8,FALSE)</f>
        <v>0</v>
      </c>
      <c r="L28" s="327"/>
      <c r="M28" s="329">
        <v>8</v>
      </c>
      <c r="N28" s="329"/>
      <c r="O28" s="330">
        <f t="shared" si="2"/>
        <v>8</v>
      </c>
      <c r="P28" s="331" t="str">
        <f>VLOOKUP(B28,'Уч ЮН'!$A$3:$G$447,7,FALSE)</f>
        <v>Чернова Г.Н.</v>
      </c>
      <c r="Q28" s="367">
        <v>5</v>
      </c>
      <c r="R28" s="358"/>
      <c r="S28" s="47"/>
      <c r="T28" s="358"/>
      <c r="U28" s="358"/>
      <c r="V28" s="3"/>
      <c r="X28" s="3"/>
      <c r="Y28" s="16"/>
      <c r="Z28" s="3"/>
      <c r="AA28" s="3"/>
      <c r="AB28" s="3"/>
      <c r="AC28" s="3"/>
      <c r="AD28" s="3"/>
      <c r="AE28" s="3"/>
      <c r="AF28" s="6"/>
      <c r="AG28" s="6"/>
      <c r="AH28" s="6"/>
      <c r="AI28" s="6"/>
      <c r="AJ28" s="6"/>
      <c r="AK28" s="6"/>
      <c r="AL28" s="6"/>
    </row>
    <row r="29" spans="1:38" s="1" customFormat="1" ht="13.5" customHeight="1">
      <c r="A29" s="47">
        <v>16</v>
      </c>
      <c r="B29" s="47">
        <v>645</v>
      </c>
      <c r="C29" s="48" t="str">
        <f>VLOOKUP(B29,'Уч ЮН'!$A$3:$G$447,2,FALSE)</f>
        <v>Абрамов Сергей</v>
      </c>
      <c r="D29" s="91">
        <f>VLOOKUP(B29,'Уч ЮН'!$A$3:$G$447,3,FALSE)</f>
        <v>2005</v>
      </c>
      <c r="E29" s="326" t="str">
        <f>VLOOKUP(B29,'Уч ЮН'!$A$3:$G$447,4,FALSE)</f>
        <v>1юн</v>
      </c>
      <c r="F29" s="48" t="str">
        <f>VLOOKUP(B29,'Уч ЮН'!$A$3:$G$447,5,FALSE)</f>
        <v>Пензенская</v>
      </c>
      <c r="G29" s="96" t="str">
        <f>VLOOKUP(B29,'Уч ЮН'!$A$3:$G$447,6,FALSE)</f>
        <v>СШОР Заречный</v>
      </c>
      <c r="H29" s="45">
        <f t="shared" si="3"/>
        <v>8</v>
      </c>
      <c r="I29" s="45"/>
      <c r="J29" s="327" t="str">
        <f t="shared" si="1"/>
        <v>1ю</v>
      </c>
      <c r="K29" s="328">
        <f>VLOOKUP(B29,'Уч ЮН'!$A$3:$I$447,8,FALSE)</f>
        <v>0</v>
      </c>
      <c r="L29" s="327">
        <v>4</v>
      </c>
      <c r="M29" s="329">
        <v>8</v>
      </c>
      <c r="N29" s="329"/>
      <c r="O29" s="330">
        <f t="shared" si="2"/>
        <v>8</v>
      </c>
      <c r="P29" s="331" t="str">
        <f>VLOOKUP(B29,'Уч ЮН'!$A$3:$G$447,7,FALSE)</f>
        <v>Жиженкова С.С.</v>
      </c>
      <c r="Q29" s="367">
        <v>4</v>
      </c>
      <c r="R29" s="358"/>
      <c r="S29" s="47"/>
      <c r="T29" s="358"/>
      <c r="U29" s="358"/>
      <c r="V29" s="3"/>
      <c r="X29" s="3"/>
      <c r="Y29" s="3"/>
      <c r="Z29" s="3"/>
      <c r="AA29" s="3"/>
      <c r="AB29" s="3"/>
      <c r="AC29" s="3"/>
      <c r="AD29" s="3"/>
      <c r="AE29" s="3"/>
      <c r="AF29" s="6"/>
      <c r="AG29" s="6"/>
      <c r="AH29" s="6"/>
      <c r="AI29" s="6"/>
      <c r="AJ29" s="6"/>
      <c r="AK29" s="6"/>
      <c r="AL29" s="6"/>
    </row>
    <row r="30" spans="1:38" s="1" customFormat="1" ht="13.5" customHeight="1">
      <c r="A30" s="47">
        <v>16</v>
      </c>
      <c r="B30" s="47">
        <v>343</v>
      </c>
      <c r="C30" s="48" t="str">
        <f>VLOOKUP(B30,'Уч ЮН'!$A$3:$G$447,2,FALSE)</f>
        <v>Шааб Антон</v>
      </c>
      <c r="D30" s="91">
        <f>VLOOKUP(B30,'Уч ЮН'!$A$3:$G$447,3,FALSE)</f>
        <v>2005</v>
      </c>
      <c r="E30" s="326" t="str">
        <f>VLOOKUP(B30,'Уч ЮН'!$A$3:$G$447,4,FALSE)</f>
        <v>1юн</v>
      </c>
      <c r="F30" s="48" t="str">
        <f>VLOOKUP(B30,'Уч ЮН'!$A$3:$G$447,5,FALSE)</f>
        <v>Тамбовская</v>
      </c>
      <c r="G30" s="96" t="str">
        <f>VLOOKUP(B30,'Уч ЮН'!$A$3:$G$447,6,FALSE)</f>
        <v>СШОР-3</v>
      </c>
      <c r="H30" s="45">
        <f t="shared" si="3"/>
        <v>8</v>
      </c>
      <c r="I30" s="45"/>
      <c r="J30" s="327" t="str">
        <f t="shared" si="1"/>
        <v>1ю</v>
      </c>
      <c r="K30" s="328">
        <f>VLOOKUP(B30,'Уч ЮН'!$A$3:$I$447,8,FALSE)</f>
        <v>0</v>
      </c>
      <c r="L30" s="327"/>
      <c r="M30" s="329">
        <v>8</v>
      </c>
      <c r="N30" s="329"/>
      <c r="O30" s="330">
        <f t="shared" si="2"/>
        <v>8</v>
      </c>
      <c r="P30" s="331" t="str">
        <f>VLOOKUP(B30,'Уч ЮН'!$A$3:$G$447,7,FALSE)</f>
        <v>Судомоина Т.Г.</v>
      </c>
      <c r="Q30" s="367">
        <v>3</v>
      </c>
      <c r="R30" s="358"/>
      <c r="S30" s="47"/>
      <c r="T30" s="358"/>
      <c r="U30" s="358"/>
      <c r="V30" s="3"/>
      <c r="X30" s="3"/>
      <c r="Y30" s="3"/>
      <c r="Z30" s="3"/>
      <c r="AA30" s="3"/>
      <c r="AB30" s="3"/>
      <c r="AC30" s="3"/>
      <c r="AD30" s="3"/>
      <c r="AE30" s="3"/>
      <c r="AF30" s="6"/>
      <c r="AG30" s="6"/>
      <c r="AH30" s="6"/>
      <c r="AI30" s="6"/>
      <c r="AJ30" s="6"/>
      <c r="AK30" s="6"/>
      <c r="AL30" s="6"/>
    </row>
    <row r="31" spans="1:38" s="3" customFormat="1" ht="13.5" customHeight="1">
      <c r="A31" s="47">
        <v>16</v>
      </c>
      <c r="B31" s="47">
        <v>58</v>
      </c>
      <c r="C31" s="48" t="str">
        <f>VLOOKUP(B31,'Уч ЮН'!$A$3:$G$447,2,FALSE)</f>
        <v>Паньков Кирилл </v>
      </c>
      <c r="D31" s="91">
        <f>VLOOKUP(B31,'Уч ЮН'!$A$3:$G$447,3,FALSE)</f>
        <v>2004</v>
      </c>
      <c r="E31" s="326" t="str">
        <f>VLOOKUP(B31,'Уч ЮН'!$A$3:$G$447,4,FALSE)</f>
        <v>1юн</v>
      </c>
      <c r="F31" s="48" t="str">
        <f>VLOOKUP(B31,'Уч ЮН'!$A$3:$G$447,5,FALSE)</f>
        <v>Саратовская</v>
      </c>
      <c r="G31" s="96" t="str">
        <f>VLOOKUP(B31,'Уч ЮН'!$A$3:$G$447,6,FALSE)</f>
        <v>ДЮСШ Энгельс</v>
      </c>
      <c r="H31" s="45">
        <f t="shared" si="3"/>
        <v>8</v>
      </c>
      <c r="I31" s="45"/>
      <c r="J31" s="327" t="str">
        <f t="shared" si="1"/>
        <v>1ю</v>
      </c>
      <c r="K31" s="328">
        <f>VLOOKUP(B31,'Уч ЮН'!$A$3:$I$447,8,FALSE)</f>
        <v>0</v>
      </c>
      <c r="L31" s="327"/>
      <c r="M31" s="329">
        <v>8</v>
      </c>
      <c r="N31" s="329"/>
      <c r="O31" s="330">
        <f t="shared" si="2"/>
        <v>8</v>
      </c>
      <c r="P31" s="331" t="str">
        <f>VLOOKUP(B31,'Уч ЮН'!$A$3:$G$447,7,FALSE)</f>
        <v>Кудашкина З.К.</v>
      </c>
      <c r="Q31" s="332">
        <v>6</v>
      </c>
      <c r="R31" s="4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9"/>
      <c r="AG31" s="49"/>
      <c r="AH31" s="49"/>
      <c r="AI31" s="49"/>
      <c r="AJ31" s="49"/>
      <c r="AK31" s="49"/>
      <c r="AL31" s="49"/>
    </row>
    <row r="32" spans="1:38" s="3" customFormat="1" ht="13.5" customHeight="1">
      <c r="A32" s="47">
        <v>16</v>
      </c>
      <c r="B32" s="47">
        <v>507</v>
      </c>
      <c r="C32" s="48" t="str">
        <f>VLOOKUP(B32,'Уч ЮН'!$A$3:$G$447,2,FALSE)</f>
        <v>Широлапов Денис</v>
      </c>
      <c r="D32" s="91">
        <f>VLOOKUP(B32,'Уч ЮН'!$A$3:$G$447,3,FALSE)</f>
        <v>2004</v>
      </c>
      <c r="E32" s="326" t="str">
        <f>VLOOKUP(B32,'Уч ЮН'!$A$3:$G$447,4,FALSE)</f>
        <v>3</v>
      </c>
      <c r="F32" s="48" t="str">
        <f>VLOOKUP(B32,'Уч ЮН'!$A$3:$G$447,5,FALSE)</f>
        <v>Пензенская</v>
      </c>
      <c r="G32" s="96" t="str">
        <f>VLOOKUP(B32,'Уч ЮН'!$A$3:$G$447,6,FALSE)</f>
        <v>КСШОР</v>
      </c>
      <c r="H32" s="45">
        <f t="shared" si="3"/>
        <v>8</v>
      </c>
      <c r="I32" s="45"/>
      <c r="J32" s="327" t="str">
        <f t="shared" si="1"/>
        <v>1ю</v>
      </c>
      <c r="K32" s="328" t="str">
        <f>VLOOKUP(B32,'Уч ЮН'!$A$3:$I$447,8,FALSE)</f>
        <v>л</v>
      </c>
      <c r="L32" s="327"/>
      <c r="M32" s="329">
        <v>8</v>
      </c>
      <c r="N32" s="329"/>
      <c r="O32" s="330">
        <f t="shared" si="2"/>
        <v>8</v>
      </c>
      <c r="P32" s="331" t="str">
        <f>VLOOKUP(B32,'Уч ЮН'!$A$3:$G$447,7,FALSE)</f>
        <v>Карасик Н.А.,А.Г.</v>
      </c>
      <c r="Q32" s="332">
        <v>5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9"/>
      <c r="AG32" s="49"/>
      <c r="AH32" s="49"/>
      <c r="AI32" s="49"/>
      <c r="AJ32" s="49"/>
      <c r="AK32" s="49"/>
      <c r="AL32" s="49"/>
    </row>
    <row r="33" spans="1:38" s="3" customFormat="1" ht="13.5" customHeight="1">
      <c r="A33" s="47">
        <v>21</v>
      </c>
      <c r="B33" s="47">
        <v>325</v>
      </c>
      <c r="C33" s="48" t="str">
        <f>VLOOKUP(B33,'Уч ЮН'!$A$3:$G$447,2,FALSE)</f>
        <v>Миронов Кирилл </v>
      </c>
      <c r="D33" s="91">
        <f>VLOOKUP(B33,'Уч ЮН'!$A$3:$G$447,3,FALSE)</f>
        <v>2004</v>
      </c>
      <c r="E33" s="326">
        <f>VLOOKUP(B33,'Уч ЮН'!$A$3:$G$447,4,FALSE)</f>
        <v>3</v>
      </c>
      <c r="F33" s="48" t="str">
        <f>VLOOKUP(B33,'Уч ЮН'!$A$3:$G$447,5,FALSE)</f>
        <v>Тамбовская</v>
      </c>
      <c r="G33" s="96" t="str">
        <f>VLOOKUP(B33,'Уч ЮН'!$A$3:$G$447,6,FALSE)</f>
        <v>ДЮСШ-1</v>
      </c>
      <c r="H33" s="45">
        <f t="shared" si="3"/>
        <v>8.1</v>
      </c>
      <c r="I33" s="45"/>
      <c r="J33" s="327" t="str">
        <f t="shared" si="1"/>
        <v>1ю</v>
      </c>
      <c r="K33" s="328">
        <f>VLOOKUP(B33,'Уч ЮН'!$A$3:$I$447,8,FALSE)</f>
        <v>0</v>
      </c>
      <c r="L33" s="327"/>
      <c r="M33" s="329">
        <v>8.1</v>
      </c>
      <c r="N33" s="329"/>
      <c r="O33" s="330">
        <f t="shared" si="2"/>
        <v>8.1</v>
      </c>
      <c r="P33" s="331" t="str">
        <f>VLOOKUP(B33,'Уч ЮН'!$A$3:$G$447,7,FALSE)</f>
        <v>Ламскова В.Ф.</v>
      </c>
      <c r="Q33" s="332">
        <v>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9"/>
      <c r="AG33" s="49"/>
      <c r="AH33" s="49"/>
      <c r="AI33" s="49"/>
      <c r="AJ33" s="49"/>
      <c r="AK33" s="49"/>
      <c r="AL33" s="49"/>
    </row>
    <row r="34" spans="1:38" s="3" customFormat="1" ht="13.5" customHeight="1">
      <c r="A34" s="47">
        <v>21</v>
      </c>
      <c r="B34" s="47">
        <v>60</v>
      </c>
      <c r="C34" s="48" t="str">
        <f>VLOOKUP(B34,'Уч ЮН'!$A$3:$G$447,2,FALSE)</f>
        <v>Зубачев Егор </v>
      </c>
      <c r="D34" s="91">
        <f>VLOOKUP(B34,'Уч ЮН'!$A$3:$G$447,3,FALSE)</f>
        <v>2004</v>
      </c>
      <c r="E34" s="326" t="str">
        <f>VLOOKUP(B34,'Уч ЮН'!$A$3:$G$447,4,FALSE)</f>
        <v>1юн</v>
      </c>
      <c r="F34" s="48" t="str">
        <f>VLOOKUP(B34,'Уч ЮН'!$A$3:$G$447,5,FALSE)</f>
        <v>Саратовская</v>
      </c>
      <c r="G34" s="96" t="str">
        <f>VLOOKUP(B34,'Уч ЮН'!$A$3:$G$447,6,FALSE)</f>
        <v>ДЮСШ Энгельс</v>
      </c>
      <c r="H34" s="45">
        <f t="shared" si="3"/>
        <v>8.1</v>
      </c>
      <c r="I34" s="45"/>
      <c r="J34" s="327" t="str">
        <f t="shared" si="1"/>
        <v>1ю</v>
      </c>
      <c r="K34" s="328">
        <f>VLOOKUP(B34,'Уч ЮН'!$A$3:$I$447,8,FALSE)</f>
        <v>0</v>
      </c>
      <c r="L34" s="327"/>
      <c r="M34" s="329">
        <v>8.1</v>
      </c>
      <c r="N34" s="329"/>
      <c r="O34" s="330">
        <f t="shared" si="2"/>
        <v>8.1</v>
      </c>
      <c r="P34" s="331" t="str">
        <f>VLOOKUP(B34,'Уч ЮН'!$A$3:$G$447,7,FALSE)</f>
        <v>Кудашкина З.К.</v>
      </c>
      <c r="Q34" s="332">
        <v>6</v>
      </c>
      <c r="R34" s="47"/>
      <c r="S34" s="47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9"/>
      <c r="AG34" s="49"/>
      <c r="AH34" s="49"/>
      <c r="AI34" s="49"/>
      <c r="AJ34" s="49"/>
      <c r="AK34" s="49"/>
      <c r="AL34" s="49"/>
    </row>
    <row r="35" spans="1:38" s="3" customFormat="1" ht="13.5" customHeight="1">
      <c r="A35" s="47">
        <v>23</v>
      </c>
      <c r="B35" s="47">
        <v>509</v>
      </c>
      <c r="C35" s="48" t="str">
        <f>VLOOKUP(B35,'Уч ЮН'!$A$3:$G$447,2,FALSE)</f>
        <v>Сахнов Дмитрий</v>
      </c>
      <c r="D35" s="91">
        <f>VLOOKUP(B35,'Уч ЮН'!$A$3:$G$447,3,FALSE)</f>
        <v>2005</v>
      </c>
      <c r="E35" s="326"/>
      <c r="F35" s="48" t="str">
        <f>VLOOKUP(B35,'Уч ЮН'!$A$3:$G$447,5,FALSE)</f>
        <v>Пензенская</v>
      </c>
      <c r="G35" s="96" t="str">
        <f>VLOOKUP(B35,'Уч ЮН'!$A$3:$G$447,6,FALSE)</f>
        <v>КСШОР</v>
      </c>
      <c r="H35" s="45">
        <f t="shared" si="3"/>
        <v>8.2</v>
      </c>
      <c r="I35" s="45"/>
      <c r="J35" s="327" t="str">
        <f t="shared" si="1"/>
        <v>1ю</v>
      </c>
      <c r="K35" s="328" t="str">
        <f>VLOOKUP(B35,'Уч ЮН'!$A$3:$I$447,8,FALSE)</f>
        <v>л</v>
      </c>
      <c r="L35" s="327"/>
      <c r="M35" s="329">
        <v>8.2</v>
      </c>
      <c r="N35" s="329"/>
      <c r="O35" s="330">
        <f t="shared" si="2"/>
        <v>8.2</v>
      </c>
      <c r="P35" s="331" t="str">
        <f>VLOOKUP(B35,'Уч ЮН'!$A$3:$G$447,7,FALSE)</f>
        <v>Карасик Н.А.,А.Г.</v>
      </c>
      <c r="Q35" s="332">
        <v>5</v>
      </c>
      <c r="R35" s="4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9"/>
      <c r="AG35" s="49"/>
      <c r="AH35" s="49"/>
      <c r="AI35" s="49"/>
      <c r="AJ35" s="49"/>
      <c r="AK35" s="49"/>
      <c r="AL35" s="49"/>
    </row>
    <row r="36" spans="1:38" s="3" customFormat="1" ht="13.5" customHeight="1">
      <c r="A36" s="47">
        <v>23</v>
      </c>
      <c r="B36" s="47">
        <v>539</v>
      </c>
      <c r="C36" s="48" t="str">
        <f>VLOOKUP(B36,'Уч ЮН'!$A$3:$G$447,2,FALSE)</f>
        <v>Даньшин Алексей</v>
      </c>
      <c r="D36" s="91">
        <f>VLOOKUP(B36,'Уч ЮН'!$A$3:$G$447,3,FALSE)</f>
        <v>2005</v>
      </c>
      <c r="E36" s="326"/>
      <c r="F36" s="48" t="str">
        <f>VLOOKUP(B36,'Уч ЮН'!$A$3:$G$447,5,FALSE)</f>
        <v>Пензенская</v>
      </c>
      <c r="G36" s="96" t="str">
        <f>VLOOKUP(B36,'Уч ЮН'!$A$3:$G$447,6,FALSE)</f>
        <v>СШ-6</v>
      </c>
      <c r="H36" s="45">
        <f t="shared" si="3"/>
        <v>8.2</v>
      </c>
      <c r="I36" s="45"/>
      <c r="J36" s="327" t="str">
        <f t="shared" si="1"/>
        <v>1ю</v>
      </c>
      <c r="K36" s="328" t="str">
        <f>VLOOKUP(B36,'Уч ЮН'!$A$3:$I$447,8,FALSE)</f>
        <v>л</v>
      </c>
      <c r="L36" s="327"/>
      <c r="M36" s="329">
        <v>8.2</v>
      </c>
      <c r="N36" s="329"/>
      <c r="O36" s="330">
        <f t="shared" si="2"/>
        <v>8.2</v>
      </c>
      <c r="P36" s="331" t="str">
        <f>VLOOKUP(B36,'Уч ЮН'!$A$3:$G$447,7,FALSE)</f>
        <v>Кабанова Н.С.,Мазыкин А.Г.</v>
      </c>
      <c r="Q36" s="332">
        <v>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9"/>
      <c r="AG36" s="49"/>
      <c r="AH36" s="49"/>
      <c r="AI36" s="49"/>
      <c r="AJ36" s="49"/>
      <c r="AK36" s="49"/>
      <c r="AL36" s="49"/>
    </row>
    <row r="37" spans="1:38" s="3" customFormat="1" ht="13.5" customHeight="1">
      <c r="A37" s="47">
        <v>25</v>
      </c>
      <c r="B37" s="47">
        <v>506</v>
      </c>
      <c r="C37" s="48" t="str">
        <f>VLOOKUP(B37,'Уч ЮН'!$A$3:$G$447,2,FALSE)</f>
        <v>Полехин Даниил</v>
      </c>
      <c r="D37" s="91">
        <f>VLOOKUP(B37,'Уч ЮН'!$A$3:$G$447,3,FALSE)</f>
        <v>2004</v>
      </c>
      <c r="E37" s="326" t="str">
        <f>VLOOKUP(B37,'Уч ЮН'!$A$3:$G$447,4,FALSE)</f>
        <v>1юн</v>
      </c>
      <c r="F37" s="48" t="str">
        <f>VLOOKUP(B37,'Уч ЮН'!$A$3:$G$447,5,FALSE)</f>
        <v>Пензенская</v>
      </c>
      <c r="G37" s="96" t="str">
        <f>VLOOKUP(B37,'Уч ЮН'!$A$3:$G$447,6,FALSE)</f>
        <v>КСШОР</v>
      </c>
      <c r="H37" s="45">
        <f t="shared" si="3"/>
        <v>8.3</v>
      </c>
      <c r="I37" s="45"/>
      <c r="J37" s="327" t="str">
        <f t="shared" si="1"/>
        <v>2ю</v>
      </c>
      <c r="K37" s="328" t="str">
        <f>VLOOKUP(B37,'Уч ЮН'!$A$3:$I$447,8,FALSE)</f>
        <v>л</v>
      </c>
      <c r="L37" s="327"/>
      <c r="M37" s="329">
        <v>8.3</v>
      </c>
      <c r="N37" s="329"/>
      <c r="O37" s="330">
        <f t="shared" si="2"/>
        <v>8.3</v>
      </c>
      <c r="P37" s="331" t="str">
        <f>VLOOKUP(B37,'Уч ЮН'!$A$3:$G$447,7,FALSE)</f>
        <v>Карасик Н.А.,А.Г.</v>
      </c>
      <c r="Q37" s="332">
        <v>6</v>
      </c>
      <c r="R37" s="4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9"/>
      <c r="AG37" s="49"/>
      <c r="AH37" s="49"/>
      <c r="AI37" s="49"/>
      <c r="AJ37" s="49"/>
      <c r="AK37" s="49"/>
      <c r="AL37" s="49"/>
    </row>
    <row r="38" spans="1:38" s="3" customFormat="1" ht="13.5" customHeight="1">
      <c r="A38" s="47">
        <v>25</v>
      </c>
      <c r="B38" s="47">
        <v>516</v>
      </c>
      <c r="C38" s="48" t="str">
        <f>VLOOKUP(B38,'Уч ЮН'!$A$3:$G$447,2,FALSE)</f>
        <v>Тельянов Максим</v>
      </c>
      <c r="D38" s="91">
        <f>VLOOKUP(B38,'Уч ЮН'!$A$3:$G$447,3,FALSE)</f>
        <v>2005</v>
      </c>
      <c r="E38" s="326" t="str">
        <f>VLOOKUP(B38,'Уч ЮН'!$A$3:$G$447,4,FALSE)</f>
        <v>1юн</v>
      </c>
      <c r="F38" s="48" t="str">
        <f>VLOOKUP(B38,'Уч ЮН'!$A$3:$G$447,5,FALSE)</f>
        <v>Пензенская</v>
      </c>
      <c r="G38" s="96" t="str">
        <f>VLOOKUP(B38,'Уч ЮН'!$A$3:$G$447,6,FALSE)</f>
        <v>КСШОР</v>
      </c>
      <c r="H38" s="45">
        <f t="shared" si="3"/>
        <v>8.3</v>
      </c>
      <c r="I38" s="45"/>
      <c r="J38" s="327" t="str">
        <f t="shared" si="1"/>
        <v>2ю</v>
      </c>
      <c r="K38" s="328" t="str">
        <f>VLOOKUP(B38,'Уч ЮН'!$A$3:$I$447,8,FALSE)</f>
        <v>л</v>
      </c>
      <c r="L38" s="327"/>
      <c r="M38" s="329">
        <v>8.3</v>
      </c>
      <c r="N38" s="329"/>
      <c r="O38" s="330">
        <f t="shared" si="2"/>
        <v>8.3</v>
      </c>
      <c r="P38" s="331" t="str">
        <f>VLOOKUP(B38,'Уч ЮН'!$A$3:$G$447,7,FALSE)</f>
        <v>Карасик Н.А.,А.Г.</v>
      </c>
      <c r="Q38" s="367">
        <v>7</v>
      </c>
      <c r="R38" s="358"/>
      <c r="S38" s="47"/>
      <c r="T38" s="358"/>
      <c r="U38" s="358"/>
      <c r="W38" s="1"/>
      <c r="AF38" s="6"/>
      <c r="AG38" s="6"/>
      <c r="AH38" s="6"/>
      <c r="AI38" s="6"/>
      <c r="AJ38" s="6"/>
      <c r="AK38" s="6"/>
      <c r="AL38" s="6"/>
    </row>
    <row r="39" spans="1:38" s="3" customFormat="1" ht="13.5" customHeight="1">
      <c r="A39" s="47">
        <v>27</v>
      </c>
      <c r="B39" s="47">
        <v>673</v>
      </c>
      <c r="C39" s="48" t="str">
        <f>VLOOKUP(B39,'Уч ЮН'!$A$3:$G$447,2,FALSE)</f>
        <v>Лесин Илья</v>
      </c>
      <c r="D39" s="91">
        <f>VLOOKUP(B39,'Уч ЮН'!$A$3:$G$447,3,FALSE)</f>
        <v>2004</v>
      </c>
      <c r="E39" s="326"/>
      <c r="F39" s="48" t="str">
        <f>VLOOKUP(B39,'Уч ЮН'!$A$3:$G$447,5,FALSE)</f>
        <v>Пензенская</v>
      </c>
      <c r="G39" s="96" t="str">
        <f>VLOOKUP(B39,'Уч ЮН'!$A$3:$G$447,6,FALSE)</f>
        <v>СШОР Заречный</v>
      </c>
      <c r="H39" s="45">
        <f t="shared" si="3"/>
        <v>8.4</v>
      </c>
      <c r="I39" s="45"/>
      <c r="J39" s="327" t="str">
        <f t="shared" si="1"/>
        <v>2ю</v>
      </c>
      <c r="K39" s="328">
        <f>VLOOKUP(B39,'Уч ЮН'!$A$3:$I$447,8,FALSE)</f>
        <v>0</v>
      </c>
      <c r="L39" s="327"/>
      <c r="M39" s="329">
        <v>8.4</v>
      </c>
      <c r="N39" s="329"/>
      <c r="O39" s="330">
        <f t="shared" si="2"/>
        <v>8.4</v>
      </c>
      <c r="P39" s="331" t="str">
        <f>VLOOKUP(B39,'Уч ЮН'!$A$3:$G$447,7,FALSE)</f>
        <v>Жиженкова С.С.</v>
      </c>
      <c r="Q39" s="332">
        <v>6</v>
      </c>
      <c r="R39" s="47"/>
      <c r="S39" s="4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9"/>
      <c r="AG39" s="49"/>
      <c r="AH39" s="49"/>
      <c r="AI39" s="49"/>
      <c r="AJ39" s="49"/>
      <c r="AK39" s="49"/>
      <c r="AL39" s="49"/>
    </row>
    <row r="40" spans="1:38" s="3" customFormat="1" ht="13.5" customHeight="1">
      <c r="A40" s="47">
        <v>27</v>
      </c>
      <c r="B40" s="47">
        <v>541</v>
      </c>
      <c r="C40" s="48" t="str">
        <f>VLOOKUP(B40,'Уч ЮН'!$A$3:$G$447,2,FALSE)</f>
        <v>Павликов Сергей</v>
      </c>
      <c r="D40" s="91">
        <f>VLOOKUP(B40,'Уч ЮН'!$A$3:$G$447,3,FALSE)</f>
        <v>2004</v>
      </c>
      <c r="E40" s="326"/>
      <c r="F40" s="48" t="str">
        <f>VLOOKUP(B40,'Уч ЮН'!$A$3:$G$447,5,FALSE)</f>
        <v>Пензенская</v>
      </c>
      <c r="G40" s="96" t="str">
        <f>VLOOKUP(B40,'Уч ЮН'!$A$3:$G$447,6,FALSE)</f>
        <v>СШ-6</v>
      </c>
      <c r="H40" s="45">
        <f t="shared" si="3"/>
        <v>8.4</v>
      </c>
      <c r="I40" s="45"/>
      <c r="J40" s="327" t="str">
        <f t="shared" si="1"/>
        <v>2ю</v>
      </c>
      <c r="K40" s="328" t="str">
        <f>VLOOKUP(B40,'Уч ЮН'!$A$3:$I$447,8,FALSE)</f>
        <v>л</v>
      </c>
      <c r="L40" s="327"/>
      <c r="M40" s="329">
        <v>8.4</v>
      </c>
      <c r="N40" s="329"/>
      <c r="O40" s="330">
        <f t="shared" si="2"/>
        <v>8.4</v>
      </c>
      <c r="P40" s="331" t="str">
        <f>VLOOKUP(B40,'Уч ЮН'!$A$3:$G$447,7,FALSE)</f>
        <v>Кабанова Н.С.,Мазыкин А.Г.</v>
      </c>
      <c r="Q40" s="332">
        <v>7</v>
      </c>
      <c r="R40" s="4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9"/>
      <c r="AG40" s="49"/>
      <c r="AH40" s="49"/>
      <c r="AI40" s="49"/>
      <c r="AJ40" s="49"/>
      <c r="AK40" s="49"/>
      <c r="AL40" s="49"/>
    </row>
    <row r="41" spans="1:38" s="64" customFormat="1" ht="15.75" customHeight="1">
      <c r="A41" s="462" t="s">
        <v>94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53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4" customFormat="1" ht="15.75" customHeight="1">
      <c r="A42" s="463" t="s">
        <v>57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53"/>
      <c r="W42" s="53"/>
      <c r="X42" s="1"/>
      <c r="Y42" s="16"/>
      <c r="AF42" s="78"/>
      <c r="AG42" s="78"/>
      <c r="AH42" s="78"/>
      <c r="AI42" s="78"/>
      <c r="AJ42" s="78"/>
      <c r="AK42" s="78"/>
      <c r="AL42" s="78"/>
    </row>
    <row r="43" spans="1:38" ht="12.75" customHeight="1">
      <c r="A43" s="22"/>
      <c r="B43" s="50"/>
      <c r="C43" s="25"/>
      <c r="D43" s="88"/>
      <c r="E43" s="22"/>
      <c r="F43" s="22"/>
      <c r="H43" s="22"/>
      <c r="I43" s="22"/>
      <c r="J43" s="22" t="s">
        <v>22</v>
      </c>
      <c r="K43" s="248"/>
      <c r="L43" s="31" t="s">
        <v>49</v>
      </c>
      <c r="M43" s="42"/>
      <c r="N43" s="42"/>
      <c r="O43" s="42"/>
      <c r="P43" s="22" t="s">
        <v>545</v>
      </c>
      <c r="Q43" s="297"/>
      <c r="R43" s="22"/>
      <c r="S43" s="22"/>
      <c r="T43" s="22"/>
      <c r="U43" s="22"/>
      <c r="V43" s="53"/>
      <c r="W43" s="53"/>
      <c r="X43" s="1"/>
      <c r="Y43" s="16"/>
      <c r="Z43" s="1"/>
      <c r="AA43" s="1"/>
      <c r="AB43" s="1"/>
      <c r="AC43" s="1"/>
      <c r="AD43" s="1"/>
      <c r="AE43" s="1"/>
      <c r="AF43" s="49"/>
      <c r="AG43" s="49"/>
      <c r="AH43" s="49"/>
      <c r="AI43" s="49"/>
      <c r="AJ43" s="49"/>
      <c r="AK43" s="49"/>
      <c r="AL43" s="49"/>
    </row>
    <row r="44" spans="1:38" s="20" customFormat="1" ht="13.5" customHeight="1">
      <c r="A44" s="24"/>
      <c r="B44" s="50"/>
      <c r="C44" s="27" t="s">
        <v>45</v>
      </c>
      <c r="D44" s="89"/>
      <c r="E44" s="26"/>
      <c r="F44" s="23"/>
      <c r="H44" s="137"/>
      <c r="I44" s="137"/>
      <c r="J44" s="137" t="s">
        <v>23</v>
      </c>
      <c r="K44" s="215"/>
      <c r="L44" s="114" t="s">
        <v>50</v>
      </c>
      <c r="M44" s="43"/>
      <c r="N44" s="43"/>
      <c r="O44" s="43"/>
      <c r="P44" s="22" t="s">
        <v>770</v>
      </c>
      <c r="Q44" s="455" t="s">
        <v>27</v>
      </c>
      <c r="R44" s="455"/>
      <c r="S44" s="456" t="s">
        <v>545</v>
      </c>
      <c r="T44" s="456"/>
      <c r="U44" s="456"/>
      <c r="V44" s="32"/>
      <c r="W44" s="1"/>
      <c r="X44" s="1"/>
      <c r="Y44" s="16"/>
      <c r="Z44" s="80"/>
      <c r="AA44" s="80"/>
      <c r="AB44" s="80"/>
      <c r="AC44" s="80"/>
      <c r="AD44" s="80"/>
      <c r="AE44" s="80"/>
      <c r="AF44" s="133"/>
      <c r="AG44" s="133"/>
      <c r="AH44" s="133"/>
      <c r="AI44" s="133"/>
      <c r="AJ44" s="133"/>
      <c r="AK44" s="133"/>
      <c r="AL44" s="133"/>
    </row>
    <row r="45" spans="1:38" s="21" customFormat="1" ht="24.75" customHeight="1">
      <c r="A45" s="28" t="s">
        <v>2</v>
      </c>
      <c r="B45" s="28" t="s">
        <v>24</v>
      </c>
      <c r="C45" s="28" t="s">
        <v>3</v>
      </c>
      <c r="D45" s="90" t="s">
        <v>83</v>
      </c>
      <c r="E45" s="28" t="s">
        <v>5</v>
      </c>
      <c r="F45" s="28" t="s">
        <v>6</v>
      </c>
      <c r="G45" s="79" t="s">
        <v>8</v>
      </c>
      <c r="H45" s="74" t="s">
        <v>9</v>
      </c>
      <c r="I45" s="75" t="s">
        <v>10</v>
      </c>
      <c r="J45" s="76" t="s">
        <v>17</v>
      </c>
      <c r="K45" s="76"/>
      <c r="L45" s="76" t="s">
        <v>55</v>
      </c>
      <c r="M45" s="74" t="s">
        <v>22</v>
      </c>
      <c r="N45" s="74" t="s">
        <v>23</v>
      </c>
      <c r="O45" s="74" t="s">
        <v>25</v>
      </c>
      <c r="P45" s="73" t="s">
        <v>11</v>
      </c>
      <c r="Q45" s="452" t="s">
        <v>12</v>
      </c>
      <c r="R45" s="452"/>
      <c r="S45" s="452"/>
      <c r="T45" s="311" t="s">
        <v>13</v>
      </c>
      <c r="U45" s="310" t="s">
        <v>2</v>
      </c>
      <c r="V45" s="98"/>
      <c r="W45" s="33"/>
      <c r="X45" s="33"/>
      <c r="Y45" s="34"/>
      <c r="AF45" s="134"/>
      <c r="AG45" s="134"/>
      <c r="AH45" s="134"/>
      <c r="AI45" s="134"/>
      <c r="AJ45" s="134"/>
      <c r="AK45" s="134"/>
      <c r="AL45" s="134"/>
    </row>
    <row r="46" spans="1:38" s="1" customFormat="1" ht="13.5" customHeight="1">
      <c r="A46" s="72">
        <v>1</v>
      </c>
      <c r="B46" s="47">
        <v>485</v>
      </c>
      <c r="C46" s="48" t="str">
        <f>VLOOKUP(B46,'Уч ЮН'!$A$3:$G$447,2,FALSE)</f>
        <v>Сурков Максим</v>
      </c>
      <c r="D46" s="91">
        <f>VLOOKUP(B46,'Уч ЮН'!$A$3:$G$447,3,FALSE)</f>
        <v>2002</v>
      </c>
      <c r="E46" s="326" t="str">
        <f>VLOOKUP(B46,'Уч ЮН'!$A$3:$G$447,4,FALSE)</f>
        <v>КМС</v>
      </c>
      <c r="F46" s="48" t="str">
        <f>VLOOKUP(B46,'Уч ЮН'!$A$3:$G$447,5,FALSE)</f>
        <v>Пензенская</v>
      </c>
      <c r="G46" s="96" t="str">
        <f>VLOOKUP(B46,'Уч ЮН'!$A$3:$G$447,6,FALSE)</f>
        <v>КСШОР</v>
      </c>
      <c r="H46" s="45">
        <f aca="true" t="shared" si="4" ref="H46:I53">M46</f>
        <v>6.8</v>
      </c>
      <c r="I46" s="45">
        <f t="shared" si="4"/>
        <v>6.8</v>
      </c>
      <c r="J46" s="327" t="str">
        <f aca="true" t="shared" si="5" ref="J46:J83">LOOKUP(O46,$V$1:$AD$1,$V$2:$AD$2)</f>
        <v>КМС</v>
      </c>
      <c r="K46" s="328">
        <f>VLOOKUP(B46,'Уч ЮН'!$A$3:$I$447,8,FALSE)</f>
        <v>0</v>
      </c>
      <c r="L46" s="327">
        <v>10</v>
      </c>
      <c r="M46" s="329">
        <v>6.8</v>
      </c>
      <c r="N46" s="329">
        <v>6.8</v>
      </c>
      <c r="O46" s="330">
        <f aca="true" t="shared" si="6" ref="O46:O84">SMALL(M46:N46,1)+0</f>
        <v>6.8</v>
      </c>
      <c r="P46" s="331" t="str">
        <f>VLOOKUP(B46,'Уч ЮН'!$A$3:$G$447,7,FALSE)</f>
        <v>Карасик Н.А.,А.Г.</v>
      </c>
      <c r="Q46" s="332">
        <v>1</v>
      </c>
      <c r="AF46" s="49"/>
      <c r="AG46" s="49"/>
      <c r="AH46" s="49"/>
      <c r="AI46" s="49"/>
      <c r="AJ46" s="49"/>
      <c r="AK46" s="49"/>
      <c r="AL46" s="49"/>
    </row>
    <row r="47" spans="1:38" s="1" customFormat="1" ht="13.5" customHeight="1">
      <c r="A47" s="72">
        <v>2</v>
      </c>
      <c r="B47" s="47">
        <v>181</v>
      </c>
      <c r="C47" s="48" t="str">
        <f>VLOOKUP(B47,'Уч ЮН'!$A$3:$G$447,2,FALSE)</f>
        <v>Якупов Салават</v>
      </c>
      <c r="D47" s="91">
        <f>VLOOKUP(B47,'Уч ЮН'!$A$3:$G$447,3,FALSE)</f>
        <v>2002</v>
      </c>
      <c r="E47" s="326">
        <f>VLOOKUP(B47,'Уч ЮН'!$A$3:$G$447,4,FALSE)</f>
        <v>1</v>
      </c>
      <c r="F47" s="48" t="str">
        <f>VLOOKUP(B47,'Уч ЮН'!$A$3:$G$447,5,FALSE)</f>
        <v>Пензенская</v>
      </c>
      <c r="G47" s="96" t="str">
        <f>VLOOKUP(B47,'Уч ЮН'!$A$3:$G$447,6,FALSE)</f>
        <v>СШ-6</v>
      </c>
      <c r="H47" s="45">
        <f t="shared" si="4"/>
        <v>7</v>
      </c>
      <c r="I47" s="45">
        <f t="shared" si="4"/>
        <v>7</v>
      </c>
      <c r="J47" s="327">
        <f t="shared" si="5"/>
        <v>1</v>
      </c>
      <c r="K47" s="328">
        <f>VLOOKUP(B47,'Уч ЮН'!$A$3:$I$447,8,FALSE)</f>
        <v>0</v>
      </c>
      <c r="L47" s="327">
        <v>7</v>
      </c>
      <c r="M47" s="329">
        <v>7</v>
      </c>
      <c r="N47" s="329">
        <v>7</v>
      </c>
      <c r="O47" s="330">
        <f t="shared" si="6"/>
        <v>7</v>
      </c>
      <c r="P47" s="331" t="str">
        <f>VLOOKUP(B47,'Уч ЮН'!$A$3:$G$447,7,FALSE)</f>
        <v>Земсков А.М.</v>
      </c>
      <c r="Q47" s="332">
        <v>1</v>
      </c>
      <c r="AF47" s="49"/>
      <c r="AG47" s="49"/>
      <c r="AH47" s="49"/>
      <c r="AI47" s="49"/>
      <c r="AJ47" s="49"/>
      <c r="AK47" s="49"/>
      <c r="AL47" s="49"/>
    </row>
    <row r="48" spans="1:38" s="1" customFormat="1" ht="13.5" customHeight="1">
      <c r="A48" s="72">
        <v>3</v>
      </c>
      <c r="B48" s="47">
        <v>672</v>
      </c>
      <c r="C48" s="48" t="str">
        <f>VLOOKUP(B48,'Уч ЮН'!$A$3:$G$447,2,FALSE)</f>
        <v>Брик Никита</v>
      </c>
      <c r="D48" s="91">
        <f>VLOOKUP(B48,'Уч ЮН'!$A$3:$G$447,3,FALSE)</f>
        <v>2003</v>
      </c>
      <c r="E48" s="326" t="str">
        <f>VLOOKUP(B48,'Уч ЮН'!$A$3:$G$447,4,FALSE)</f>
        <v>1</v>
      </c>
      <c r="F48" s="48" t="str">
        <f>VLOOKUP(B48,'Уч ЮН'!$A$3:$G$447,5,FALSE)</f>
        <v>Пензенская</v>
      </c>
      <c r="G48" s="96" t="str">
        <f>VLOOKUP(B48,'Уч ЮН'!$A$3:$G$447,6,FALSE)</f>
        <v>КСШОР</v>
      </c>
      <c r="H48" s="45">
        <f t="shared" si="4"/>
        <v>6.9</v>
      </c>
      <c r="I48" s="45">
        <f t="shared" si="4"/>
        <v>7</v>
      </c>
      <c r="J48" s="327">
        <f t="shared" si="5"/>
        <v>1</v>
      </c>
      <c r="K48" s="328">
        <f>VLOOKUP(B48,'Уч ЮН'!$A$3:$I$447,8,FALSE)</f>
        <v>0</v>
      </c>
      <c r="L48" s="327">
        <v>4</v>
      </c>
      <c r="M48" s="329">
        <v>6.9</v>
      </c>
      <c r="N48" s="329">
        <v>7</v>
      </c>
      <c r="O48" s="330">
        <f t="shared" si="6"/>
        <v>6.9</v>
      </c>
      <c r="P48" s="368" t="str">
        <f>VLOOKUP(B48,'Уч ЮН'!$A$3:$G$447,7,FALSE)</f>
        <v>Невокшанов Б.В.,Дубоносова С.В.,Ступникова Г.В.</v>
      </c>
      <c r="Q48" s="332">
        <v>1</v>
      </c>
      <c r="AF48" s="49"/>
      <c r="AG48" s="49"/>
      <c r="AH48" s="49"/>
      <c r="AI48" s="49"/>
      <c r="AJ48" s="49"/>
      <c r="AK48" s="49"/>
      <c r="AL48" s="49"/>
    </row>
    <row r="49" spans="1:38" s="1" customFormat="1" ht="13.5" customHeight="1">
      <c r="A49" s="72">
        <v>4</v>
      </c>
      <c r="B49" s="47">
        <v>66</v>
      </c>
      <c r="C49" s="48" t="str">
        <f>VLOOKUP(B49,'Уч ЮН'!$A$3:$G$447,2,FALSE)</f>
        <v>Маслиев Артем</v>
      </c>
      <c r="D49" s="91">
        <f>VLOOKUP(B49,'Уч ЮН'!$A$3:$G$447,3,FALSE)</f>
        <v>2003</v>
      </c>
      <c r="E49" s="326" t="str">
        <f>VLOOKUP(B49,'Уч ЮН'!$A$3:$G$447,4,FALSE)</f>
        <v>1</v>
      </c>
      <c r="F49" s="48" t="str">
        <f>VLOOKUP(B49,'Уч ЮН'!$A$3:$G$447,5,FALSE)</f>
        <v>Саратовская</v>
      </c>
      <c r="G49" s="96" t="str">
        <f>VLOOKUP(B49,'Уч ЮН'!$A$3:$G$447,6,FALSE)</f>
        <v>ДЮСШ Энгельс</v>
      </c>
      <c r="H49" s="45">
        <f t="shared" si="4"/>
        <v>7.1</v>
      </c>
      <c r="I49" s="45">
        <f t="shared" si="4"/>
        <v>7</v>
      </c>
      <c r="J49" s="327">
        <f t="shared" si="5"/>
        <v>1</v>
      </c>
      <c r="K49" s="328">
        <f>VLOOKUP(B49,'Уч ЮН'!$A$3:$I$447,8,FALSE)</f>
        <v>0</v>
      </c>
      <c r="L49" s="327"/>
      <c r="M49" s="329">
        <v>7.1</v>
      </c>
      <c r="N49" s="329">
        <v>7</v>
      </c>
      <c r="O49" s="330">
        <f t="shared" si="6"/>
        <v>7</v>
      </c>
      <c r="P49" s="331" t="str">
        <f>VLOOKUP(B49,'Уч ЮН'!$A$3:$G$447,7,FALSE)</f>
        <v>Бабушкина О.И.</v>
      </c>
      <c r="Q49" s="332">
        <v>1</v>
      </c>
      <c r="AF49" s="49"/>
      <c r="AG49" s="49"/>
      <c r="AH49" s="49"/>
      <c r="AI49" s="49"/>
      <c r="AJ49" s="49"/>
      <c r="AK49" s="49"/>
      <c r="AL49" s="49"/>
    </row>
    <row r="50" spans="1:38" s="1" customFormat="1" ht="13.5" customHeight="1">
      <c r="A50" s="72">
        <v>5</v>
      </c>
      <c r="B50" s="47">
        <v>320</v>
      </c>
      <c r="C50" s="48" t="str">
        <f>VLOOKUP(B50,'Уч ЮН'!$A$3:$G$447,2,FALSE)</f>
        <v>Костриков Иван</v>
      </c>
      <c r="D50" s="91">
        <f>VLOOKUP(B50,'Уч ЮН'!$A$3:$G$447,3,FALSE)</f>
        <v>2002</v>
      </c>
      <c r="E50" s="326" t="str">
        <f>VLOOKUP(B50,'Уч ЮН'!$A$3:$G$447,4,FALSE)</f>
        <v>1</v>
      </c>
      <c r="F50" s="48" t="str">
        <f>VLOOKUP(B50,'Уч ЮН'!$A$3:$G$447,5,FALSE)</f>
        <v>Тульская</v>
      </c>
      <c r="G50" s="96" t="str">
        <f>VLOOKUP(B50,'Уч ЮН'!$A$3:$G$447,6,FALSE)</f>
        <v>ЦСП-СШОР л/а</v>
      </c>
      <c r="H50" s="45">
        <f t="shared" si="4"/>
        <v>6.9</v>
      </c>
      <c r="I50" s="45">
        <f t="shared" si="4"/>
        <v>7</v>
      </c>
      <c r="J50" s="327">
        <f t="shared" si="5"/>
        <v>1</v>
      </c>
      <c r="K50" s="328">
        <f>VLOOKUP(B50,'Уч ЮН'!$A$3:$I$447,8,FALSE)</f>
        <v>0</v>
      </c>
      <c r="L50" s="327"/>
      <c r="M50" s="329">
        <v>6.9</v>
      </c>
      <c r="N50" s="329">
        <v>7</v>
      </c>
      <c r="O50" s="330">
        <f t="shared" si="6"/>
        <v>6.9</v>
      </c>
      <c r="P50" s="331" t="str">
        <f>VLOOKUP(B50,'Уч ЮН'!$A$3:$G$447,7,FALSE)</f>
        <v>Федоров П.Ю</v>
      </c>
      <c r="Q50" s="332">
        <v>1</v>
      </c>
      <c r="AF50" s="49"/>
      <c r="AG50" s="49"/>
      <c r="AH50" s="49"/>
      <c r="AI50" s="49"/>
      <c r="AJ50" s="49"/>
      <c r="AK50" s="49"/>
      <c r="AL50" s="49"/>
    </row>
    <row r="51" spans="1:38" s="1" customFormat="1" ht="13.5" customHeight="1">
      <c r="A51" s="72">
        <v>6</v>
      </c>
      <c r="B51" s="47">
        <v>180</v>
      </c>
      <c r="C51" s="48" t="str">
        <f>VLOOKUP(B51,'Уч ЮН'!$A$3:$G$447,2,FALSE)</f>
        <v>Попов Владимир</v>
      </c>
      <c r="D51" s="91">
        <f>VLOOKUP(B51,'Уч ЮН'!$A$3:$G$447,3,FALSE)</f>
        <v>2002</v>
      </c>
      <c r="E51" s="326" t="str">
        <f>VLOOKUP(B51,'Уч ЮН'!$A$3:$G$447,4,FALSE)</f>
        <v>1</v>
      </c>
      <c r="F51" s="48" t="str">
        <f>VLOOKUP(B51,'Уч ЮН'!$A$3:$G$447,5,FALSE)</f>
        <v>Пензенская</v>
      </c>
      <c r="G51" s="96" t="str">
        <f>VLOOKUP(B51,'Уч ЮН'!$A$3:$G$447,6,FALSE)</f>
        <v>СШ-6</v>
      </c>
      <c r="H51" s="45">
        <f t="shared" si="4"/>
        <v>6.9</v>
      </c>
      <c r="I51" s="45">
        <f t="shared" si="4"/>
        <v>7</v>
      </c>
      <c r="J51" s="327">
        <f t="shared" si="5"/>
        <v>1</v>
      </c>
      <c r="K51" s="328">
        <f>VLOOKUP(B51,'Уч ЮН'!$A$3:$I$447,8,FALSE)</f>
        <v>0</v>
      </c>
      <c r="L51" s="327">
        <v>3</v>
      </c>
      <c r="M51" s="329">
        <v>6.9</v>
      </c>
      <c r="N51" s="329">
        <v>7</v>
      </c>
      <c r="O51" s="330">
        <f t="shared" si="6"/>
        <v>6.9</v>
      </c>
      <c r="P51" s="331" t="str">
        <f>VLOOKUP(B51,'Уч ЮН'!$A$3:$G$447,7,FALSE)</f>
        <v>Земсков А.М.</v>
      </c>
      <c r="Q51" s="332">
        <v>2</v>
      </c>
      <c r="AF51" s="49"/>
      <c r="AG51" s="49"/>
      <c r="AH51" s="49"/>
      <c r="AI51" s="49"/>
      <c r="AJ51" s="49"/>
      <c r="AK51" s="49"/>
      <c r="AL51" s="49"/>
    </row>
    <row r="52" spans="1:38" s="1" customFormat="1" ht="13.5" customHeight="1">
      <c r="A52" s="72">
        <v>7</v>
      </c>
      <c r="B52" s="47">
        <v>630</v>
      </c>
      <c r="C52" s="48" t="str">
        <f>VLOOKUP(B52,'Уч ЮН'!$A$3:$G$447,2,FALSE)</f>
        <v>Ефремов Александр</v>
      </c>
      <c r="D52" s="91">
        <f>VLOOKUP(B52,'Уч ЮН'!$A$3:$G$447,3,FALSE)</f>
        <v>2002</v>
      </c>
      <c r="E52" s="326" t="str">
        <f>VLOOKUP(B52,'Уч ЮН'!$A$3:$G$447,4,FALSE)</f>
        <v>1</v>
      </c>
      <c r="F52" s="48" t="str">
        <f>VLOOKUP(B52,'Уч ЮН'!$A$3:$G$447,5,FALSE)</f>
        <v>Пензенская</v>
      </c>
      <c r="G52" s="96" t="str">
        <f>VLOOKUP(B52,'Уч ЮН'!$A$3:$G$447,6,FALSE)</f>
        <v>УОР</v>
      </c>
      <c r="H52" s="45">
        <f t="shared" si="4"/>
        <v>7</v>
      </c>
      <c r="I52" s="45">
        <f t="shared" si="4"/>
        <v>7</v>
      </c>
      <c r="J52" s="327">
        <f t="shared" si="5"/>
        <v>1</v>
      </c>
      <c r="K52" s="328">
        <f>VLOOKUP(B52,'Уч ЮН'!$A$3:$I$447,8,FALSE)</f>
        <v>0</v>
      </c>
      <c r="L52" s="327"/>
      <c r="M52" s="329">
        <v>7</v>
      </c>
      <c r="N52" s="329">
        <v>7</v>
      </c>
      <c r="O52" s="330">
        <f t="shared" si="6"/>
        <v>7</v>
      </c>
      <c r="P52" s="331" t="str">
        <f>VLOOKUP(B52,'Уч ЮН'!$A$3:$G$447,7,FALSE)</f>
        <v>Аксеновы А.В.,Е.С.,Царьков Ю.В.</v>
      </c>
      <c r="Q52" s="332">
        <v>2</v>
      </c>
      <c r="AF52" s="49"/>
      <c r="AG52" s="49"/>
      <c r="AH52" s="49"/>
      <c r="AI52" s="49"/>
      <c r="AJ52" s="49"/>
      <c r="AK52" s="49"/>
      <c r="AL52" s="49"/>
    </row>
    <row r="53" spans="1:38" s="1" customFormat="1" ht="13.5" customHeight="1">
      <c r="A53" s="72">
        <v>8</v>
      </c>
      <c r="B53" s="47">
        <v>505</v>
      </c>
      <c r="C53" s="48" t="str">
        <f>VLOOKUP(B53,'Уч ЮН'!$A$3:$G$447,2,FALSE)</f>
        <v>Селянкин Дмитрий</v>
      </c>
      <c r="D53" s="91">
        <f>VLOOKUP(B53,'Уч ЮН'!$A$3:$G$447,3,FALSE)</f>
        <v>2002</v>
      </c>
      <c r="E53" s="326" t="str">
        <f>VLOOKUP(B53,'Уч ЮН'!$A$3:$G$447,4,FALSE)</f>
        <v>2</v>
      </c>
      <c r="F53" s="48" t="str">
        <f>VLOOKUP(B53,'Уч ЮН'!$A$3:$G$447,5,FALSE)</f>
        <v>Пензенская</v>
      </c>
      <c r="G53" s="96" t="str">
        <f>VLOOKUP(B53,'Уч ЮН'!$A$3:$G$447,6,FALSE)</f>
        <v>КСШОР</v>
      </c>
      <c r="H53" s="45">
        <f t="shared" si="4"/>
        <v>7.2</v>
      </c>
      <c r="I53" s="45">
        <f t="shared" si="4"/>
        <v>7.2</v>
      </c>
      <c r="J53" s="327">
        <f t="shared" si="5"/>
        <v>2</v>
      </c>
      <c r="K53" s="328" t="str">
        <f>VLOOKUP(B53,'Уч ЮН'!$A$3:$I$447,8,FALSE)</f>
        <v>л</v>
      </c>
      <c r="L53" s="327"/>
      <c r="M53" s="329">
        <v>7.2</v>
      </c>
      <c r="N53" s="329">
        <v>7.2</v>
      </c>
      <c r="O53" s="330">
        <f t="shared" si="6"/>
        <v>7.2</v>
      </c>
      <c r="P53" s="331" t="str">
        <f>VLOOKUP(B53,'Уч ЮН'!$A$3:$G$447,7,FALSE)</f>
        <v>Карасик Н.А.,А.Г.</v>
      </c>
      <c r="Q53" s="332">
        <v>2</v>
      </c>
      <c r="AF53" s="49"/>
      <c r="AG53" s="49"/>
      <c r="AH53" s="49"/>
      <c r="AI53" s="49"/>
      <c r="AJ53" s="49"/>
      <c r="AK53" s="49"/>
      <c r="AL53" s="49"/>
    </row>
    <row r="54" spans="1:38" s="1" customFormat="1" ht="13.5" customHeight="1">
      <c r="A54" s="72">
        <v>9</v>
      </c>
      <c r="B54" s="47">
        <v>114</v>
      </c>
      <c r="C54" s="48" t="str">
        <f>VLOOKUP(B54,'Уч ЮН'!$A$3:$G$447,2,FALSE)</f>
        <v>Денисов Вадим</v>
      </c>
      <c r="D54" s="91">
        <f>VLOOKUP(B54,'Уч ЮН'!$A$3:$G$447,3,FALSE)</f>
        <v>2003</v>
      </c>
      <c r="E54" s="326">
        <f>VLOOKUP(B54,'Уч ЮН'!$A$3:$G$447,4,FALSE)</f>
        <v>1</v>
      </c>
      <c r="F54" s="48" t="str">
        <f>VLOOKUP(B54,'Уч ЮН'!$A$3:$G$447,5,FALSE)</f>
        <v>Саратовская</v>
      </c>
      <c r="G54" s="96" t="str">
        <f>VLOOKUP(B54,'Уч ЮН'!$A$3:$G$447,6,FALSE)</f>
        <v>СШОР-6</v>
      </c>
      <c r="H54" s="45">
        <f aca="true" t="shared" si="7" ref="H54:H84">M54</f>
        <v>7.2</v>
      </c>
      <c r="I54" s="45"/>
      <c r="J54" s="327">
        <f t="shared" si="5"/>
        <v>2</v>
      </c>
      <c r="K54" s="328">
        <f>VLOOKUP(B54,'Уч ЮН'!$A$3:$I$447,8,FALSE)</f>
        <v>0</v>
      </c>
      <c r="L54" s="327"/>
      <c r="M54" s="329">
        <v>7.2</v>
      </c>
      <c r="N54" s="329"/>
      <c r="O54" s="330">
        <f t="shared" si="6"/>
        <v>7.2</v>
      </c>
      <c r="P54" s="331" t="str">
        <f>VLOOKUP(B54,'Уч ЮН'!$A$3:$G$447,7,FALSE)</f>
        <v>Журавлевы О.И., В.И.</v>
      </c>
      <c r="Q54" s="332">
        <v>3</v>
      </c>
      <c r="AF54" s="49"/>
      <c r="AG54" s="49"/>
      <c r="AH54" s="49"/>
      <c r="AI54" s="49"/>
      <c r="AJ54" s="49"/>
      <c r="AK54" s="49"/>
      <c r="AL54" s="49"/>
    </row>
    <row r="55" spans="1:38" s="1" customFormat="1" ht="13.5" customHeight="1">
      <c r="A55" s="72">
        <v>9</v>
      </c>
      <c r="B55" s="47">
        <v>110</v>
      </c>
      <c r="C55" s="48" t="str">
        <f>VLOOKUP(B55,'Уч ЮН'!$A$3:$G$447,2,FALSE)</f>
        <v>Демин Иван</v>
      </c>
      <c r="D55" s="91">
        <f>VLOOKUP(B55,'Уч ЮН'!$A$3:$G$447,3,FALSE)</f>
        <v>2002</v>
      </c>
      <c r="E55" s="326">
        <f>VLOOKUP(B55,'Уч ЮН'!$A$3:$G$447,4,FALSE)</f>
        <v>2</v>
      </c>
      <c r="F55" s="48" t="str">
        <f>VLOOKUP(B55,'Уч ЮН'!$A$3:$G$447,5,FALSE)</f>
        <v>Саратовская</v>
      </c>
      <c r="G55" s="96" t="str">
        <f>VLOOKUP(B55,'Уч ЮН'!$A$3:$G$447,6,FALSE)</f>
        <v>СШОР-6</v>
      </c>
      <c r="H55" s="45">
        <f t="shared" si="7"/>
        <v>7.2</v>
      </c>
      <c r="I55" s="45"/>
      <c r="J55" s="327">
        <f t="shared" si="5"/>
        <v>2</v>
      </c>
      <c r="K55" s="328">
        <f>VLOOKUP(B55,'Уч ЮН'!$A$3:$I$447,8,FALSE)</f>
        <v>0</v>
      </c>
      <c r="L55" s="327"/>
      <c r="M55" s="329">
        <v>7.2</v>
      </c>
      <c r="N55" s="329"/>
      <c r="O55" s="330">
        <f t="shared" si="6"/>
        <v>7.2</v>
      </c>
      <c r="P55" s="331" t="str">
        <f>VLOOKUP(B55,'Уч ЮН'!$A$3:$G$447,7,FALSE)</f>
        <v>Никитина Л.А.</v>
      </c>
      <c r="Q55" s="332">
        <v>3</v>
      </c>
      <c r="AF55" s="49"/>
      <c r="AG55" s="49"/>
      <c r="AH55" s="49"/>
      <c r="AI55" s="49"/>
      <c r="AJ55" s="49"/>
      <c r="AK55" s="49"/>
      <c r="AL55" s="49"/>
    </row>
    <row r="56" spans="1:38" s="1" customFormat="1" ht="13.5" customHeight="1">
      <c r="A56" s="72">
        <v>11</v>
      </c>
      <c r="B56" s="47">
        <v>293</v>
      </c>
      <c r="C56" s="48" t="str">
        <f>VLOOKUP(B56,'Уч ЮН'!$A$3:$G$447,2,FALSE)</f>
        <v>Лисин Артем</v>
      </c>
      <c r="D56" s="91">
        <f>VLOOKUP(B56,'Уч ЮН'!$A$3:$G$447,3,FALSE)</f>
        <v>2003</v>
      </c>
      <c r="E56" s="326">
        <f>VLOOKUP(B56,'Уч ЮН'!$A$3:$G$447,4,FALSE)</f>
        <v>3</v>
      </c>
      <c r="F56" s="48" t="str">
        <f>VLOOKUP(B56,'Уч ЮН'!$A$3:$G$447,5,FALSE)</f>
        <v>Пензенская</v>
      </c>
      <c r="G56" s="96" t="str">
        <f>VLOOKUP(B56,'Уч ЮН'!$A$3:$G$447,6,FALSE)</f>
        <v>ДЮСШ-2 Кузнецк</v>
      </c>
      <c r="H56" s="45">
        <f t="shared" si="7"/>
        <v>7.3</v>
      </c>
      <c r="I56" s="45"/>
      <c r="J56" s="327">
        <f t="shared" si="5"/>
        <v>2</v>
      </c>
      <c r="K56" s="328">
        <f>VLOOKUP(B56,'Уч ЮН'!$A$3:$I$447,8,FALSE)</f>
        <v>0</v>
      </c>
      <c r="L56" s="327"/>
      <c r="M56" s="329">
        <v>7.3</v>
      </c>
      <c r="N56" s="329"/>
      <c r="O56" s="330">
        <f t="shared" si="6"/>
        <v>7.3</v>
      </c>
      <c r="P56" s="331" t="str">
        <f>VLOOKUP(B56,'Уч ЮН'!$A$3:$G$447,7,FALSE)</f>
        <v>Акатьев В.В.</v>
      </c>
      <c r="Q56" s="332">
        <v>4</v>
      </c>
      <c r="AF56" s="49"/>
      <c r="AG56" s="49"/>
      <c r="AH56" s="49"/>
      <c r="AI56" s="49"/>
      <c r="AJ56" s="49"/>
      <c r="AK56" s="49"/>
      <c r="AL56" s="49"/>
    </row>
    <row r="57" spans="1:38" s="1" customFormat="1" ht="13.5" customHeight="1">
      <c r="A57" s="72">
        <v>11</v>
      </c>
      <c r="B57" s="47">
        <v>538</v>
      </c>
      <c r="C57" s="48" t="str">
        <f>VLOOKUP(B57,'Уч ЮН'!$A$3:$G$447,2,FALSE)</f>
        <v>Лапшин Никита</v>
      </c>
      <c r="D57" s="91">
        <f>VLOOKUP(B57,'Уч ЮН'!$A$3:$G$447,3,FALSE)</f>
        <v>2003</v>
      </c>
      <c r="E57" s="326"/>
      <c r="F57" s="48" t="str">
        <f>VLOOKUP(B57,'Уч ЮН'!$A$3:$G$447,5,FALSE)</f>
        <v>Пензенская</v>
      </c>
      <c r="G57" s="96" t="str">
        <f>VLOOKUP(B57,'Уч ЮН'!$A$3:$G$447,6,FALSE)</f>
        <v>СШ-6</v>
      </c>
      <c r="H57" s="45">
        <f t="shared" si="7"/>
        <v>7.3</v>
      </c>
      <c r="I57" s="45"/>
      <c r="J57" s="327">
        <f t="shared" si="5"/>
        <v>2</v>
      </c>
      <c r="K57" s="328" t="str">
        <f>VLOOKUP(B57,'Уч ЮН'!$A$3:$I$447,8,FALSE)</f>
        <v>л</v>
      </c>
      <c r="L57" s="327"/>
      <c r="M57" s="329">
        <v>7.3</v>
      </c>
      <c r="N57" s="329"/>
      <c r="O57" s="330">
        <f t="shared" si="6"/>
        <v>7.3</v>
      </c>
      <c r="P57" s="331" t="str">
        <f>VLOOKUP(B57,'Уч ЮН'!$A$3:$G$447,7,FALSE)</f>
        <v>Кабанова Н.С.,Мазыкин А.Г.</v>
      </c>
      <c r="Q57" s="332">
        <v>4</v>
      </c>
      <c r="AF57" s="49"/>
      <c r="AG57" s="49"/>
      <c r="AH57" s="49"/>
      <c r="AI57" s="49"/>
      <c r="AJ57" s="49"/>
      <c r="AK57" s="49"/>
      <c r="AL57" s="49"/>
    </row>
    <row r="58" spans="1:38" s="1" customFormat="1" ht="13.5" customHeight="1">
      <c r="A58" s="72">
        <v>11</v>
      </c>
      <c r="B58" s="47">
        <v>584</v>
      </c>
      <c r="C58" s="48" t="str">
        <f>VLOOKUP(B58,'Уч ЮН'!$A$3:$G$447,2,FALSE)</f>
        <v>Жуков Михаил</v>
      </c>
      <c r="D58" s="91">
        <f>VLOOKUP(B58,'Уч ЮН'!$A$3:$G$447,3,FALSE)</f>
        <v>2002</v>
      </c>
      <c r="E58" s="326" t="str">
        <f>VLOOKUP(B58,'Уч ЮН'!$A$3:$G$447,4,FALSE)</f>
        <v>2</v>
      </c>
      <c r="F58" s="48" t="str">
        <f>VLOOKUP(B58,'Уч ЮН'!$A$3:$G$447,5,FALSE)</f>
        <v>Пензенская</v>
      </c>
      <c r="G58" s="96" t="str">
        <f>VLOOKUP(B58,'Уч ЮН'!$A$3:$G$447,6,FALSE)</f>
        <v>КСШОР</v>
      </c>
      <c r="H58" s="45">
        <f t="shared" si="7"/>
        <v>7.3</v>
      </c>
      <c r="I58" s="45"/>
      <c r="J58" s="327">
        <f t="shared" si="5"/>
        <v>2</v>
      </c>
      <c r="K58" s="328" t="str">
        <f>VLOOKUP(B58,'Уч ЮН'!$A$3:$I$447,8,FALSE)</f>
        <v>л</v>
      </c>
      <c r="L58" s="327"/>
      <c r="M58" s="329">
        <v>7.3</v>
      </c>
      <c r="N58" s="329"/>
      <c r="O58" s="330">
        <f t="shared" si="6"/>
        <v>7.3</v>
      </c>
      <c r="P58" s="331" t="str">
        <f>VLOOKUP(B58,'Уч ЮН'!$A$3:$G$447,7,FALSE)</f>
        <v>Конова Т.В.</v>
      </c>
      <c r="Q58" s="332">
        <v>2</v>
      </c>
      <c r="AF58" s="49"/>
      <c r="AG58" s="49"/>
      <c r="AH58" s="49"/>
      <c r="AI58" s="49"/>
      <c r="AJ58" s="49"/>
      <c r="AK58" s="49"/>
      <c r="AL58" s="49"/>
    </row>
    <row r="59" spans="1:38" s="1" customFormat="1" ht="13.5" customHeight="1">
      <c r="A59" s="72">
        <v>11</v>
      </c>
      <c r="B59" s="47">
        <v>489</v>
      </c>
      <c r="C59" s="48" t="str">
        <f>VLOOKUP(B59,'Уч ЮН'!$A$3:$G$447,2,FALSE)</f>
        <v>Рогулин Максим</v>
      </c>
      <c r="D59" s="91">
        <f>VLOOKUP(B59,'Уч ЮН'!$A$3:$G$447,3,FALSE)</f>
        <v>2002</v>
      </c>
      <c r="E59" s="326" t="str">
        <f>VLOOKUP(B59,'Уч ЮН'!$A$3:$G$447,4,FALSE)</f>
        <v>1</v>
      </c>
      <c r="F59" s="48" t="str">
        <f>VLOOKUP(B59,'Уч ЮН'!$A$3:$G$447,5,FALSE)</f>
        <v>Пензенская</v>
      </c>
      <c r="G59" s="96" t="str">
        <f>VLOOKUP(B59,'Уч ЮН'!$A$3:$G$447,6,FALSE)</f>
        <v>КСШОР</v>
      </c>
      <c r="H59" s="45">
        <f t="shared" si="7"/>
        <v>7.3</v>
      </c>
      <c r="I59" s="45"/>
      <c r="J59" s="327">
        <f t="shared" si="5"/>
        <v>2</v>
      </c>
      <c r="K59" s="328" t="str">
        <f>VLOOKUP(B59,'Уч ЮН'!$A$3:$I$447,8,FALSE)</f>
        <v>л</v>
      </c>
      <c r="L59" s="327"/>
      <c r="M59" s="329">
        <v>7.3</v>
      </c>
      <c r="N59" s="329"/>
      <c r="O59" s="330">
        <f t="shared" si="6"/>
        <v>7.3</v>
      </c>
      <c r="P59" s="331" t="str">
        <f>VLOOKUP(B59,'Уч ЮН'!$A$3:$G$447,7,FALSE)</f>
        <v>Карасик Н.А.,А.Г.</v>
      </c>
      <c r="Q59" s="332">
        <v>2</v>
      </c>
      <c r="AF59" s="49"/>
      <c r="AG59" s="49"/>
      <c r="AH59" s="49"/>
      <c r="AI59" s="49"/>
      <c r="AJ59" s="49"/>
      <c r="AK59" s="49"/>
      <c r="AL59" s="49"/>
    </row>
    <row r="60" spans="1:38" s="1" customFormat="1" ht="13.5" customHeight="1">
      <c r="A60" s="72">
        <v>15</v>
      </c>
      <c r="B60" s="47">
        <v>668</v>
      </c>
      <c r="C60" s="48" t="str">
        <f>VLOOKUP(B60,'Уч ЮН'!$A$3:$G$447,2,FALSE)</f>
        <v>Костюшин Александр</v>
      </c>
      <c r="D60" s="91">
        <f>VLOOKUP(B60,'Уч ЮН'!$A$3:$G$447,3,FALSE)</f>
        <v>2002</v>
      </c>
      <c r="E60" s="326" t="str">
        <f>VLOOKUP(B60,'Уч ЮН'!$A$3:$G$447,4,FALSE)</f>
        <v>2</v>
      </c>
      <c r="F60" s="48" t="str">
        <f>VLOOKUP(B60,'Уч ЮН'!$A$3:$G$447,5,FALSE)</f>
        <v>Пензенская</v>
      </c>
      <c r="G60" s="96" t="str">
        <f>VLOOKUP(B60,'Уч ЮН'!$A$3:$G$447,6,FALSE)</f>
        <v>КСШОР</v>
      </c>
      <c r="H60" s="45">
        <f t="shared" si="7"/>
        <v>7.4</v>
      </c>
      <c r="I60" s="45"/>
      <c r="J60" s="327">
        <f t="shared" si="5"/>
        <v>2</v>
      </c>
      <c r="K60" s="328">
        <f>VLOOKUP(B60,'Уч ЮН'!$A$3:$I$447,8,FALSE)</f>
        <v>0</v>
      </c>
      <c r="L60" s="327"/>
      <c r="M60" s="329">
        <v>7.4</v>
      </c>
      <c r="N60" s="329"/>
      <c r="O60" s="330">
        <f t="shared" si="6"/>
        <v>7.4</v>
      </c>
      <c r="P60" s="331" t="str">
        <f>VLOOKUP(B60,'Уч ЮН'!$A$3:$G$447,7,FALSE)</f>
        <v>Невокшанов Б.В.,Ступникова Г.В.</v>
      </c>
      <c r="Q60" s="332">
        <v>5</v>
      </c>
      <c r="AF60" s="49"/>
      <c r="AG60" s="49"/>
      <c r="AH60" s="49"/>
      <c r="AI60" s="49"/>
      <c r="AJ60" s="49"/>
      <c r="AK60" s="49"/>
      <c r="AL60" s="49"/>
    </row>
    <row r="61" spans="1:38" s="1" customFormat="1" ht="13.5" customHeight="1">
      <c r="A61" s="72">
        <v>15</v>
      </c>
      <c r="B61" s="47">
        <v>568</v>
      </c>
      <c r="C61" s="48" t="str">
        <f>VLOOKUP(B61,'Уч ЮН'!$A$3:$G$447,2,FALSE)</f>
        <v>Железнов Денис</v>
      </c>
      <c r="D61" s="91">
        <f>VLOOKUP(B61,'Уч ЮН'!$A$3:$G$447,3,FALSE)</f>
        <v>2003</v>
      </c>
      <c r="E61" s="326" t="str">
        <f>VLOOKUP(B61,'Уч ЮН'!$A$3:$G$447,4,FALSE)</f>
        <v>2</v>
      </c>
      <c r="F61" s="48" t="str">
        <f>VLOOKUP(B61,'Уч ЮН'!$A$3:$G$447,5,FALSE)</f>
        <v>Пензенская</v>
      </c>
      <c r="G61" s="96" t="str">
        <f>VLOOKUP(B61,'Уч ЮН'!$A$3:$G$447,6,FALSE)</f>
        <v>КСШОР</v>
      </c>
      <c r="H61" s="45">
        <f t="shared" si="7"/>
        <v>7.4</v>
      </c>
      <c r="I61" s="45"/>
      <c r="J61" s="327">
        <f t="shared" si="5"/>
        <v>2</v>
      </c>
      <c r="K61" s="328" t="str">
        <f>VLOOKUP(B61,'Уч ЮН'!$A$3:$I$447,8,FALSE)</f>
        <v>л</v>
      </c>
      <c r="L61" s="327"/>
      <c r="M61" s="329">
        <v>7.4</v>
      </c>
      <c r="N61" s="329"/>
      <c r="O61" s="330">
        <f t="shared" si="6"/>
        <v>7.4</v>
      </c>
      <c r="P61" s="331" t="str">
        <f>VLOOKUP(B61,'Уч ЮН'!$A$3:$G$447,7,FALSE)</f>
        <v>Конова Т.В.</v>
      </c>
      <c r="Q61" s="332">
        <v>4</v>
      </c>
      <c r="AF61" s="49"/>
      <c r="AG61" s="49"/>
      <c r="AH61" s="49"/>
      <c r="AI61" s="49"/>
      <c r="AJ61" s="49"/>
      <c r="AK61" s="49"/>
      <c r="AL61" s="49"/>
    </row>
    <row r="62" spans="1:38" s="1" customFormat="1" ht="13.5" customHeight="1">
      <c r="A62" s="72">
        <v>15</v>
      </c>
      <c r="B62" s="47">
        <v>220</v>
      </c>
      <c r="C62" s="48" t="str">
        <f>VLOOKUP(B62,'Уч ЮН'!$A$3:$G$447,2,FALSE)</f>
        <v>Воронков Данила</v>
      </c>
      <c r="D62" s="91">
        <f>VLOOKUP(B62,'Уч ЮН'!$A$3:$G$447,3,FALSE)</f>
        <v>2002</v>
      </c>
      <c r="E62" s="326" t="str">
        <f>VLOOKUP(B62,'Уч ЮН'!$A$3:$G$447,4,FALSE)</f>
        <v>2</v>
      </c>
      <c r="F62" s="48" t="str">
        <f>VLOOKUP(B62,'Уч ЮН'!$A$3:$G$447,5,FALSE)</f>
        <v>Пензенская</v>
      </c>
      <c r="G62" s="96" t="str">
        <f>VLOOKUP(B62,'Уч ЮН'!$A$3:$G$447,6,FALSE)</f>
        <v>ДЮСШ Нижнеломовский</v>
      </c>
      <c r="H62" s="45">
        <f t="shared" si="7"/>
        <v>7.4</v>
      </c>
      <c r="I62" s="45"/>
      <c r="J62" s="327">
        <f t="shared" si="5"/>
        <v>2</v>
      </c>
      <c r="K62" s="328">
        <f>VLOOKUP(B62,'Уч ЮН'!$A$3:$I$447,8,FALSE)</f>
        <v>0</v>
      </c>
      <c r="L62" s="327"/>
      <c r="M62" s="329">
        <v>7.4</v>
      </c>
      <c r="N62" s="329"/>
      <c r="O62" s="330">
        <f t="shared" si="6"/>
        <v>7.4</v>
      </c>
      <c r="P62" s="331" t="str">
        <f>VLOOKUP(B62,'Уч ЮН'!$A$3:$G$447,7,FALSE)</f>
        <v>Бесчастнова Л.Н.</v>
      </c>
      <c r="Q62" s="332">
        <v>3</v>
      </c>
      <c r="AF62" s="49"/>
      <c r="AG62" s="49"/>
      <c r="AH62" s="49"/>
      <c r="AI62" s="49"/>
      <c r="AJ62" s="49"/>
      <c r="AK62" s="49"/>
      <c r="AL62" s="49"/>
    </row>
    <row r="63" spans="1:38" s="1" customFormat="1" ht="13.5" customHeight="1">
      <c r="A63" s="72">
        <v>15</v>
      </c>
      <c r="B63" s="47">
        <v>494</v>
      </c>
      <c r="C63" s="48" t="str">
        <f>VLOOKUP(B63,'Уч ЮН'!$A$3:$G$447,2,FALSE)</f>
        <v>Даметкин Вадим</v>
      </c>
      <c r="D63" s="91">
        <f>VLOOKUP(B63,'Уч ЮН'!$A$3:$G$447,3,FALSE)</f>
        <v>2003</v>
      </c>
      <c r="E63" s="326" t="str">
        <f>VLOOKUP(B63,'Уч ЮН'!$A$3:$G$447,4,FALSE)</f>
        <v>2</v>
      </c>
      <c r="F63" s="48" t="str">
        <f>VLOOKUP(B63,'Уч ЮН'!$A$3:$G$447,5,FALSE)</f>
        <v>Пензенская</v>
      </c>
      <c r="G63" s="96" t="str">
        <f>VLOOKUP(B63,'Уч ЮН'!$A$3:$G$447,6,FALSE)</f>
        <v>КСШОР</v>
      </c>
      <c r="H63" s="45">
        <f t="shared" si="7"/>
        <v>7.4</v>
      </c>
      <c r="I63" s="45"/>
      <c r="J63" s="327">
        <f t="shared" si="5"/>
        <v>2</v>
      </c>
      <c r="K63" s="328" t="str">
        <f>VLOOKUP(B63,'Уч ЮН'!$A$3:$I$447,8,FALSE)</f>
        <v>л</v>
      </c>
      <c r="L63" s="327"/>
      <c r="M63" s="329">
        <v>7.4</v>
      </c>
      <c r="N63" s="329"/>
      <c r="O63" s="330">
        <f t="shared" si="6"/>
        <v>7.4</v>
      </c>
      <c r="P63" s="331" t="str">
        <f>VLOOKUP(B63,'Уч ЮН'!$A$3:$G$447,7,FALSE)</f>
        <v>Карасик Н.А.,А.Г.</v>
      </c>
      <c r="Q63" s="332">
        <v>5</v>
      </c>
      <c r="AF63" s="49"/>
      <c r="AG63" s="49"/>
      <c r="AH63" s="49"/>
      <c r="AI63" s="49"/>
      <c r="AJ63" s="49"/>
      <c r="AK63" s="49"/>
      <c r="AL63" s="49"/>
    </row>
    <row r="64" spans="1:38" s="1" customFormat="1" ht="13.5" customHeight="1">
      <c r="A64" s="72">
        <v>15</v>
      </c>
      <c r="B64" s="47">
        <v>76</v>
      </c>
      <c r="C64" s="48" t="str">
        <f>VLOOKUP(B64,'Уч ЮН'!$A$3:$G$447,2,FALSE)</f>
        <v>Струев Сергей</v>
      </c>
      <c r="D64" s="91">
        <f>VLOOKUP(B64,'Уч ЮН'!$A$3:$G$447,3,FALSE)</f>
        <v>2002</v>
      </c>
      <c r="E64" s="326" t="str">
        <f>VLOOKUP(B64,'Уч ЮН'!$A$3:$G$447,4,FALSE)</f>
        <v>2</v>
      </c>
      <c r="F64" s="48" t="str">
        <f>VLOOKUP(B64,'Уч ЮН'!$A$3:$G$447,5,FALSE)</f>
        <v>Саратовская</v>
      </c>
      <c r="G64" s="96" t="str">
        <f>VLOOKUP(B64,'Уч ЮН'!$A$3:$G$447,6,FALSE)</f>
        <v>ДЮСШ Энгельс</v>
      </c>
      <c r="H64" s="45">
        <f t="shared" si="7"/>
        <v>7.4</v>
      </c>
      <c r="I64" s="45"/>
      <c r="J64" s="327">
        <f t="shared" si="5"/>
        <v>2</v>
      </c>
      <c r="K64" s="328">
        <f>VLOOKUP(B64,'Уч ЮН'!$A$3:$I$447,8,FALSE)</f>
        <v>0</v>
      </c>
      <c r="L64" s="327"/>
      <c r="M64" s="329">
        <v>7.4</v>
      </c>
      <c r="N64" s="329"/>
      <c r="O64" s="330">
        <f t="shared" si="6"/>
        <v>7.4</v>
      </c>
      <c r="P64" s="331" t="str">
        <f>VLOOKUP(B64,'Уч ЮН'!$A$3:$G$447,7,FALSE)</f>
        <v>Минахметова О.В.</v>
      </c>
      <c r="Q64" s="332">
        <v>5</v>
      </c>
      <c r="AF64" s="49"/>
      <c r="AG64" s="49"/>
      <c r="AH64" s="49"/>
      <c r="AI64" s="49"/>
      <c r="AJ64" s="49"/>
      <c r="AK64" s="49"/>
      <c r="AL64" s="49"/>
    </row>
    <row r="65" spans="1:38" s="1" customFormat="1" ht="13.5" customHeight="1">
      <c r="A65" s="72">
        <v>15</v>
      </c>
      <c r="B65" s="47">
        <v>327</v>
      </c>
      <c r="C65" s="48" t="str">
        <f>VLOOKUP(B65,'Уч ЮН'!$A$3:$G$447,2,FALSE)</f>
        <v>Бабин Павел </v>
      </c>
      <c r="D65" s="91">
        <f>VLOOKUP(B65,'Уч ЮН'!$A$3:$G$447,3,FALSE)</f>
        <v>2003</v>
      </c>
      <c r="E65" s="326">
        <f>VLOOKUP(B65,'Уч ЮН'!$A$3:$G$447,4,FALSE)</f>
        <v>2</v>
      </c>
      <c r="F65" s="48" t="str">
        <f>VLOOKUP(B65,'Уч ЮН'!$A$3:$G$447,5,FALSE)</f>
        <v>Тамбовская</v>
      </c>
      <c r="G65" s="96" t="str">
        <f>VLOOKUP(B65,'Уч ЮН'!$A$3:$G$447,6,FALSE)</f>
        <v>ДЮСШ-1</v>
      </c>
      <c r="H65" s="45">
        <f t="shared" si="7"/>
        <v>7.4</v>
      </c>
      <c r="I65" s="45"/>
      <c r="J65" s="327">
        <f t="shared" si="5"/>
        <v>2</v>
      </c>
      <c r="K65" s="328">
        <f>VLOOKUP(B65,'Уч ЮН'!$A$3:$I$447,8,FALSE)</f>
        <v>0</v>
      </c>
      <c r="L65" s="327"/>
      <c r="M65" s="329">
        <v>7.4</v>
      </c>
      <c r="N65" s="329"/>
      <c r="O65" s="330">
        <f t="shared" si="6"/>
        <v>7.4</v>
      </c>
      <c r="P65" s="331" t="str">
        <f>VLOOKUP(B65,'Уч ЮН'!$A$3:$G$447,7,FALSE)</f>
        <v>Чернова Г.Н.</v>
      </c>
      <c r="Q65" s="332">
        <v>3</v>
      </c>
      <c r="AF65" s="49"/>
      <c r="AG65" s="49"/>
      <c r="AH65" s="49"/>
      <c r="AI65" s="49"/>
      <c r="AJ65" s="49"/>
      <c r="AK65" s="49"/>
      <c r="AL65" s="49"/>
    </row>
    <row r="66" spans="1:38" s="1" customFormat="1" ht="13.5" customHeight="1">
      <c r="A66" s="72">
        <v>15</v>
      </c>
      <c r="B66" s="47">
        <v>582</v>
      </c>
      <c r="C66" s="48" t="str">
        <f>VLOOKUP(B66,'Уч ЮН'!$A$3:$G$447,2,FALSE)</f>
        <v>Борискин Максим</v>
      </c>
      <c r="D66" s="91">
        <f>VLOOKUP(B66,'Уч ЮН'!$A$3:$G$447,3,FALSE)</f>
        <v>2003</v>
      </c>
      <c r="E66" s="326" t="str">
        <f>VLOOKUP(B66,'Уч ЮН'!$A$3:$G$447,4,FALSE)</f>
        <v>2</v>
      </c>
      <c r="F66" s="48" t="str">
        <f>VLOOKUP(B66,'Уч ЮН'!$A$3:$G$447,5,FALSE)</f>
        <v>Пензенская</v>
      </c>
      <c r="G66" s="96" t="str">
        <f>VLOOKUP(B66,'Уч ЮН'!$A$3:$G$447,6,FALSE)</f>
        <v>КСШОР</v>
      </c>
      <c r="H66" s="45">
        <f t="shared" si="7"/>
        <v>7.4</v>
      </c>
      <c r="I66" s="45"/>
      <c r="J66" s="327">
        <f t="shared" si="5"/>
        <v>2</v>
      </c>
      <c r="K66" s="328" t="str">
        <f>VLOOKUP(B66,'Уч ЮН'!$A$3:$I$447,8,FALSE)</f>
        <v>л</v>
      </c>
      <c r="L66" s="327"/>
      <c r="M66" s="329">
        <v>7.4</v>
      </c>
      <c r="N66" s="329"/>
      <c r="O66" s="330">
        <f t="shared" si="6"/>
        <v>7.4</v>
      </c>
      <c r="P66" s="331" t="str">
        <f>VLOOKUP(B66,'Уч ЮН'!$A$3:$G$447,7,FALSE)</f>
        <v>Конова Т.В.</v>
      </c>
      <c r="Q66" s="332">
        <v>2</v>
      </c>
      <c r="AF66" s="49"/>
      <c r="AG66" s="49"/>
      <c r="AH66" s="49"/>
      <c r="AI66" s="49"/>
      <c r="AJ66" s="49"/>
      <c r="AK66" s="49"/>
      <c r="AL66" s="49"/>
    </row>
    <row r="67" spans="1:38" s="1" customFormat="1" ht="13.5" customHeight="1">
      <c r="A67" s="72">
        <v>22</v>
      </c>
      <c r="B67" s="47">
        <v>644</v>
      </c>
      <c r="C67" s="48" t="str">
        <f>VLOOKUP(B67,'Уч ЮН'!$A$3:$G$447,2,FALSE)</f>
        <v>Карпушкин Владислав</v>
      </c>
      <c r="D67" s="91">
        <f>VLOOKUP(B67,'Уч ЮН'!$A$3:$G$447,3,FALSE)</f>
        <v>2003</v>
      </c>
      <c r="E67" s="326" t="str">
        <f>VLOOKUP(B67,'Уч ЮН'!$A$3:$G$447,4,FALSE)</f>
        <v>3</v>
      </c>
      <c r="F67" s="48" t="str">
        <f>VLOOKUP(B67,'Уч ЮН'!$A$3:$G$447,5,FALSE)</f>
        <v>Пензенская</v>
      </c>
      <c r="G67" s="96" t="str">
        <f>VLOOKUP(B67,'Уч ЮН'!$A$3:$G$447,6,FALSE)</f>
        <v>СШОР Заречный</v>
      </c>
      <c r="H67" s="45">
        <f t="shared" si="7"/>
        <v>7.5</v>
      </c>
      <c r="I67" s="45"/>
      <c r="J67" s="327">
        <f t="shared" si="5"/>
        <v>3</v>
      </c>
      <c r="K67" s="328">
        <f>VLOOKUP(B67,'Уч ЮН'!$A$3:$I$447,8,FALSE)</f>
        <v>0</v>
      </c>
      <c r="L67" s="327">
        <v>2</v>
      </c>
      <c r="M67" s="329">
        <v>7.5</v>
      </c>
      <c r="N67" s="329"/>
      <c r="O67" s="330">
        <f t="shared" si="6"/>
        <v>7.5</v>
      </c>
      <c r="P67" s="331" t="str">
        <f>VLOOKUP(B67,'Уч ЮН'!$A$3:$G$447,7,FALSE)</f>
        <v>Жиженкова С.С.</v>
      </c>
      <c r="Q67" s="332">
        <v>6</v>
      </c>
      <c r="AF67" s="49"/>
      <c r="AG67" s="49"/>
      <c r="AH67" s="49"/>
      <c r="AI67" s="49"/>
      <c r="AJ67" s="49"/>
      <c r="AK67" s="49"/>
      <c r="AL67" s="49"/>
    </row>
    <row r="68" spans="1:38" s="1" customFormat="1" ht="13.5" customHeight="1">
      <c r="A68" s="72">
        <v>22</v>
      </c>
      <c r="B68" s="47">
        <v>671</v>
      </c>
      <c r="C68" s="48" t="str">
        <f>VLOOKUP(B68,'Уч ЮН'!$A$3:$G$447,2,FALSE)</f>
        <v>Куликов Кирилл</v>
      </c>
      <c r="D68" s="91">
        <f>VLOOKUP(B68,'Уч ЮН'!$A$3:$G$447,3,FALSE)</f>
        <v>2003</v>
      </c>
      <c r="E68" s="326" t="str">
        <f>VLOOKUP(B68,'Уч ЮН'!$A$3:$G$447,4,FALSE)</f>
        <v>1</v>
      </c>
      <c r="F68" s="48" t="str">
        <f>VLOOKUP(B68,'Уч ЮН'!$A$3:$G$447,5,FALSE)</f>
        <v>Пензенская</v>
      </c>
      <c r="G68" s="96" t="str">
        <f>VLOOKUP(B68,'Уч ЮН'!$A$3:$G$447,6,FALSE)</f>
        <v>КСШОР</v>
      </c>
      <c r="H68" s="45">
        <f t="shared" si="7"/>
        <v>7.5</v>
      </c>
      <c r="I68" s="45"/>
      <c r="J68" s="327">
        <f t="shared" si="5"/>
        <v>3</v>
      </c>
      <c r="K68" s="328">
        <f>VLOOKUP(B68,'Уч ЮН'!$A$3:$I$447,8,FALSE)</f>
        <v>0</v>
      </c>
      <c r="L68" s="327"/>
      <c r="M68" s="329">
        <v>7.5</v>
      </c>
      <c r="N68" s="329"/>
      <c r="O68" s="330">
        <f t="shared" si="6"/>
        <v>7.5</v>
      </c>
      <c r="P68" s="331" t="str">
        <f>VLOOKUP(B68,'Уч ЮН'!$A$3:$G$447,7,FALSE)</f>
        <v>Невокшанов Б.В.Ступникова Г.В.</v>
      </c>
      <c r="Q68" s="332">
        <v>4</v>
      </c>
      <c r="AF68" s="49"/>
      <c r="AG68" s="49"/>
      <c r="AH68" s="49"/>
      <c r="AI68" s="49"/>
      <c r="AJ68" s="49"/>
      <c r="AK68" s="49"/>
      <c r="AL68" s="49"/>
    </row>
    <row r="69" spans="1:38" s="1" customFormat="1" ht="13.5" customHeight="1">
      <c r="A69" s="72">
        <v>22</v>
      </c>
      <c r="B69" s="47">
        <v>646</v>
      </c>
      <c r="C69" s="48" t="str">
        <f>VLOOKUP(B69,'Уч ЮН'!$A$3:$G$447,2,FALSE)</f>
        <v>Абросимов Матвей</v>
      </c>
      <c r="D69" s="91">
        <f>VLOOKUP(B69,'Уч ЮН'!$A$3:$G$447,3,FALSE)</f>
        <v>2003</v>
      </c>
      <c r="E69" s="326" t="str">
        <f>VLOOKUP(B69,'Уч ЮН'!$A$3:$G$447,4,FALSE)</f>
        <v>3</v>
      </c>
      <c r="F69" s="48" t="str">
        <f>VLOOKUP(B69,'Уч ЮН'!$A$3:$G$447,5,FALSE)</f>
        <v>Пензенская</v>
      </c>
      <c r="G69" s="96" t="str">
        <f>VLOOKUP(B69,'Уч ЮН'!$A$3:$G$447,6,FALSE)</f>
        <v>СШОР Заречный</v>
      </c>
      <c r="H69" s="45">
        <f t="shared" si="7"/>
        <v>7.5</v>
      </c>
      <c r="I69" s="45"/>
      <c r="J69" s="327">
        <f t="shared" si="5"/>
        <v>3</v>
      </c>
      <c r="K69" s="328">
        <f>VLOOKUP(B69,'Уч ЮН'!$A$3:$I$447,8,FALSE)</f>
        <v>0</v>
      </c>
      <c r="L69" s="327"/>
      <c r="M69" s="329">
        <v>7.5</v>
      </c>
      <c r="N69" s="329"/>
      <c r="O69" s="330">
        <f t="shared" si="6"/>
        <v>7.5</v>
      </c>
      <c r="P69" s="331" t="str">
        <f>VLOOKUP(B69,'Уч ЮН'!$A$3:$G$447,7,FALSE)</f>
        <v>Жиженкова С.С.</v>
      </c>
      <c r="Q69" s="332"/>
      <c r="AF69" s="49"/>
      <c r="AG69" s="49"/>
      <c r="AH69" s="49"/>
      <c r="AI69" s="49"/>
      <c r="AJ69" s="49"/>
      <c r="AK69" s="49"/>
      <c r="AL69" s="49"/>
    </row>
    <row r="70" spans="1:38" s="1" customFormat="1" ht="13.5" customHeight="1">
      <c r="A70" s="72">
        <v>25</v>
      </c>
      <c r="B70" s="47">
        <v>272</v>
      </c>
      <c r="C70" s="48" t="str">
        <f>VLOOKUP(B70,'Уч ЮН'!$A$3:$G$447,2,FALSE)</f>
        <v>Черняйкин Никита</v>
      </c>
      <c r="D70" s="91">
        <f>VLOOKUP(B70,'Уч ЮН'!$A$3:$G$447,3,FALSE)</f>
        <v>2003</v>
      </c>
      <c r="E70" s="326" t="str">
        <f>VLOOKUP(B70,'Уч ЮН'!$A$3:$G$447,4,FALSE)</f>
        <v>3</v>
      </c>
      <c r="F70" s="48" t="str">
        <f>VLOOKUP(B70,'Уч ЮН'!$A$3:$G$447,5,FALSE)</f>
        <v>Пензенская</v>
      </c>
      <c r="G70" s="96" t="str">
        <f>VLOOKUP(B70,'Уч ЮН'!$A$3:$G$447,6,FALSE)</f>
        <v>СОШ Засечное</v>
      </c>
      <c r="H70" s="45">
        <f t="shared" si="7"/>
        <v>7.6</v>
      </c>
      <c r="I70" s="45"/>
      <c r="J70" s="327">
        <f t="shared" si="5"/>
        <v>3</v>
      </c>
      <c r="K70" s="328">
        <f>VLOOKUP(B70,'Уч ЮН'!$A$3:$I$447,8,FALSE)</f>
        <v>0</v>
      </c>
      <c r="L70" s="327"/>
      <c r="M70" s="329">
        <v>7.6</v>
      </c>
      <c r="N70" s="329"/>
      <c r="O70" s="330">
        <f t="shared" si="6"/>
        <v>7.6</v>
      </c>
      <c r="P70" s="331" t="str">
        <f>VLOOKUP(B70,'Уч ЮН'!$A$3:$G$447,7,FALSE)</f>
        <v>Димаев М.Р./Димаев Р.Р.</v>
      </c>
      <c r="Q70" s="332">
        <v>6</v>
      </c>
      <c r="AF70" s="49"/>
      <c r="AG70" s="49"/>
      <c r="AH70" s="49"/>
      <c r="AI70" s="49"/>
      <c r="AJ70" s="49"/>
      <c r="AK70" s="49"/>
      <c r="AL70" s="49"/>
    </row>
    <row r="71" spans="1:38" s="1" customFormat="1" ht="13.5" customHeight="1">
      <c r="A71" s="72">
        <v>25</v>
      </c>
      <c r="B71" s="47">
        <v>118</v>
      </c>
      <c r="C71" s="48" t="str">
        <f>VLOOKUP(B71,'Уч ЮН'!$A$3:$G$447,2,FALSE)</f>
        <v>Благонравов Олег</v>
      </c>
      <c r="D71" s="91">
        <f>VLOOKUP(B71,'Уч ЮН'!$A$3:$G$447,3,FALSE)</f>
        <v>2003</v>
      </c>
      <c r="E71" s="326">
        <f>VLOOKUP(B71,'Уч ЮН'!$A$3:$G$447,4,FALSE)</f>
        <v>3</v>
      </c>
      <c r="F71" s="48" t="str">
        <f>VLOOKUP(B71,'Уч ЮН'!$A$3:$G$447,5,FALSE)</f>
        <v>Саратовская</v>
      </c>
      <c r="G71" s="96" t="str">
        <f>VLOOKUP(B71,'Уч ЮН'!$A$3:$G$447,6,FALSE)</f>
        <v>СШОР-6</v>
      </c>
      <c r="H71" s="45">
        <f t="shared" si="7"/>
        <v>7.6</v>
      </c>
      <c r="I71" s="45"/>
      <c r="J71" s="327">
        <f t="shared" si="5"/>
        <v>3</v>
      </c>
      <c r="K71" s="328">
        <f>VLOOKUP(B71,'Уч ЮН'!$A$3:$I$447,8,FALSE)</f>
        <v>0</v>
      </c>
      <c r="L71" s="327"/>
      <c r="M71" s="329">
        <v>7.6</v>
      </c>
      <c r="N71" s="329"/>
      <c r="O71" s="330">
        <f t="shared" si="6"/>
        <v>7.6</v>
      </c>
      <c r="P71" s="331" t="str">
        <f>VLOOKUP(B71,'Уч ЮН'!$A$3:$G$447,7,FALSE)</f>
        <v>Прокофьева Е.П.</v>
      </c>
      <c r="Q71" s="332">
        <v>5</v>
      </c>
      <c r="AF71" s="49"/>
      <c r="AG71" s="49"/>
      <c r="AH71" s="49"/>
      <c r="AI71" s="49"/>
      <c r="AJ71" s="49"/>
      <c r="AK71" s="49"/>
      <c r="AL71" s="49"/>
    </row>
    <row r="72" spans="1:38" s="1" customFormat="1" ht="13.5" customHeight="1">
      <c r="A72" s="72">
        <v>25</v>
      </c>
      <c r="B72" s="47">
        <v>649</v>
      </c>
      <c r="C72" s="48" t="str">
        <f>VLOOKUP(B72,'Уч ЮН'!$A$3:$G$447,2,FALSE)</f>
        <v>Косарев Даниил</v>
      </c>
      <c r="D72" s="91">
        <f>VLOOKUP(B72,'Уч ЮН'!$A$3:$G$447,3,FALSE)</f>
        <v>2002</v>
      </c>
      <c r="E72" s="326" t="str">
        <f>VLOOKUP(B72,'Уч ЮН'!$A$3:$G$447,4,FALSE)</f>
        <v>2</v>
      </c>
      <c r="F72" s="48" t="str">
        <f>VLOOKUP(B72,'Уч ЮН'!$A$3:$G$447,5,FALSE)</f>
        <v>Пензенская</v>
      </c>
      <c r="G72" s="96" t="str">
        <f>VLOOKUP(B72,'Уч ЮН'!$A$3:$G$447,6,FALSE)</f>
        <v>СШОР Заречный</v>
      </c>
      <c r="H72" s="45">
        <f t="shared" si="7"/>
        <v>7.6</v>
      </c>
      <c r="I72" s="45"/>
      <c r="J72" s="327">
        <f t="shared" si="5"/>
        <v>3</v>
      </c>
      <c r="K72" s="328">
        <f>VLOOKUP(B72,'Уч ЮН'!$A$3:$I$447,8,FALSE)</f>
        <v>0</v>
      </c>
      <c r="L72" s="327"/>
      <c r="M72" s="329">
        <v>7.6</v>
      </c>
      <c r="N72" s="329"/>
      <c r="O72" s="330">
        <f t="shared" si="6"/>
        <v>7.6</v>
      </c>
      <c r="P72" s="331" t="str">
        <f>VLOOKUP(B72,'Уч ЮН'!$A$3:$G$447,7,FALSE)</f>
        <v>Жиженкова С.С.</v>
      </c>
      <c r="Q72" s="332">
        <v>6</v>
      </c>
      <c r="AF72" s="49"/>
      <c r="AG72" s="49"/>
      <c r="AH72" s="49"/>
      <c r="AI72" s="49"/>
      <c r="AJ72" s="49"/>
      <c r="AK72" s="49"/>
      <c r="AL72" s="49"/>
    </row>
    <row r="73" spans="1:38" s="1" customFormat="1" ht="13.5" customHeight="1">
      <c r="A73" s="72">
        <v>25</v>
      </c>
      <c r="B73" s="47">
        <v>396</v>
      </c>
      <c r="C73" s="48" t="str">
        <f>VLOOKUP(B73,'Уч ЮН'!$A$3:$G$447,2,FALSE)</f>
        <v>Куликов Сергей</v>
      </c>
      <c r="D73" s="91">
        <f>VLOOKUP(B73,'Уч ЮН'!$A$3:$G$447,3,FALSE)</f>
        <v>2002</v>
      </c>
      <c r="E73" s="326">
        <f>VLOOKUP(B73,'Уч ЮН'!$A$3:$G$447,4,FALSE)</f>
        <v>2</v>
      </c>
      <c r="F73" s="48" t="str">
        <f>VLOOKUP(B73,'Уч ЮН'!$A$3:$G$447,5,FALSE)</f>
        <v>Самарская</v>
      </c>
      <c r="G73" s="96" t="str">
        <f>VLOOKUP(B73,'Уч ЮН'!$A$3:$G$447,6,FALSE)</f>
        <v>СШОР-2 Самара</v>
      </c>
      <c r="H73" s="45">
        <f t="shared" si="7"/>
        <v>7.6</v>
      </c>
      <c r="I73" s="45"/>
      <c r="J73" s="327">
        <f t="shared" si="5"/>
        <v>3</v>
      </c>
      <c r="K73" s="328">
        <f>VLOOKUP(B73,'Уч ЮН'!$A$3:$I$447,8,FALSE)</f>
        <v>0</v>
      </c>
      <c r="L73" s="327"/>
      <c r="M73" s="329">
        <v>7.6</v>
      </c>
      <c r="N73" s="329"/>
      <c r="O73" s="330">
        <f t="shared" si="6"/>
        <v>7.6</v>
      </c>
      <c r="P73" s="331" t="str">
        <f>VLOOKUP(B73,'Уч ЮН'!$A$3:$G$447,7,FALSE)</f>
        <v>Зайцев И.С., Андронов Ю.В.</v>
      </c>
      <c r="Q73" s="332">
        <v>4</v>
      </c>
      <c r="AF73" s="49"/>
      <c r="AG73" s="49"/>
      <c r="AH73" s="49"/>
      <c r="AI73" s="49"/>
      <c r="AJ73" s="49"/>
      <c r="AK73" s="49"/>
      <c r="AL73" s="49"/>
    </row>
    <row r="74" spans="1:38" s="1" customFormat="1" ht="13.5" customHeight="1">
      <c r="A74" s="72">
        <v>25</v>
      </c>
      <c r="B74" s="47">
        <v>495</v>
      </c>
      <c r="C74" s="48" t="str">
        <f>VLOOKUP(B74,'Уч ЮН'!$A$3:$G$447,2,FALSE)</f>
        <v>Лукьянов Дмитрий</v>
      </c>
      <c r="D74" s="91">
        <f>VLOOKUP(B74,'Уч ЮН'!$A$3:$G$447,3,FALSE)</f>
        <v>2003</v>
      </c>
      <c r="E74" s="326" t="str">
        <f>VLOOKUP(B74,'Уч ЮН'!$A$3:$G$447,4,FALSE)</f>
        <v>2</v>
      </c>
      <c r="F74" s="48" t="str">
        <f>VLOOKUP(B74,'Уч ЮН'!$A$3:$G$447,5,FALSE)</f>
        <v>Пензенская</v>
      </c>
      <c r="G74" s="96" t="str">
        <f>VLOOKUP(B74,'Уч ЮН'!$A$3:$G$447,6,FALSE)</f>
        <v>КСШОР</v>
      </c>
      <c r="H74" s="45">
        <f t="shared" si="7"/>
        <v>7.6</v>
      </c>
      <c r="I74" s="45"/>
      <c r="J74" s="327">
        <f t="shared" si="5"/>
        <v>3</v>
      </c>
      <c r="K74" s="328" t="str">
        <f>VLOOKUP(B74,'Уч ЮН'!$A$3:$I$447,8,FALSE)</f>
        <v>л</v>
      </c>
      <c r="L74" s="327"/>
      <c r="M74" s="329">
        <v>7.6</v>
      </c>
      <c r="N74" s="329"/>
      <c r="O74" s="330">
        <f t="shared" si="6"/>
        <v>7.6</v>
      </c>
      <c r="P74" s="331" t="str">
        <f>VLOOKUP(B74,'Уч ЮН'!$A$3:$G$447,7,FALSE)</f>
        <v>Карасик Н.А.,А.Г.</v>
      </c>
      <c r="Q74" s="332">
        <v>5</v>
      </c>
      <c r="AF74" s="49"/>
      <c r="AG74" s="49"/>
      <c r="AH74" s="49"/>
      <c r="AI74" s="49"/>
      <c r="AJ74" s="49"/>
      <c r="AK74" s="49"/>
      <c r="AL74" s="49"/>
    </row>
    <row r="75" spans="1:38" s="1" customFormat="1" ht="13.5" customHeight="1">
      <c r="A75" s="72">
        <v>30</v>
      </c>
      <c r="B75" s="47">
        <v>64</v>
      </c>
      <c r="C75" s="48" t="str">
        <f>VLOOKUP(B75,'Уч ЮН'!$A$3:$G$447,2,FALSE)</f>
        <v>Домрачев Никита </v>
      </c>
      <c r="D75" s="91">
        <f>VLOOKUP(B75,'Уч ЮН'!$A$3:$G$447,3,FALSE)</f>
        <v>2002</v>
      </c>
      <c r="E75" s="326">
        <f>VLOOKUP(B75,'Уч ЮН'!$A$3:$G$447,4,FALSE)</f>
        <v>3</v>
      </c>
      <c r="F75" s="48" t="str">
        <f>VLOOKUP(B75,'Уч ЮН'!$A$3:$G$447,5,FALSE)</f>
        <v>Саратовская</v>
      </c>
      <c r="G75" s="96" t="str">
        <f>VLOOKUP(B75,'Уч ЮН'!$A$3:$G$447,6,FALSE)</f>
        <v>ДЮСШ Энгельс</v>
      </c>
      <c r="H75" s="45">
        <f t="shared" si="7"/>
        <v>7.7</v>
      </c>
      <c r="I75" s="45"/>
      <c r="J75" s="327">
        <f t="shared" si="5"/>
        <v>3</v>
      </c>
      <c r="K75" s="328">
        <f>VLOOKUP(B75,'Уч ЮН'!$A$3:$I$447,8,FALSE)</f>
        <v>0</v>
      </c>
      <c r="L75" s="327"/>
      <c r="M75" s="329">
        <v>7.7</v>
      </c>
      <c r="N75" s="329"/>
      <c r="O75" s="330">
        <f t="shared" si="6"/>
        <v>7.7</v>
      </c>
      <c r="P75" s="331" t="str">
        <f>VLOOKUP(B75,'Уч ЮН'!$A$3:$G$447,7,FALSE)</f>
        <v>Кудашкина З.К.</v>
      </c>
      <c r="Q75" s="332">
        <v>7</v>
      </c>
      <c r="AF75" s="49"/>
      <c r="AG75" s="49"/>
      <c r="AH75" s="49"/>
      <c r="AI75" s="49"/>
      <c r="AJ75" s="49"/>
      <c r="AK75" s="49"/>
      <c r="AL75" s="49"/>
    </row>
    <row r="76" spans="1:38" s="1" customFormat="1" ht="13.5" customHeight="1">
      <c r="A76" s="72">
        <v>31</v>
      </c>
      <c r="B76" s="47">
        <v>326</v>
      </c>
      <c r="C76" s="48" t="str">
        <f>VLOOKUP(B76,'Уч ЮН'!$A$3:$G$447,2,FALSE)</f>
        <v>Мельник Виталий</v>
      </c>
      <c r="D76" s="91">
        <f>VLOOKUP(B76,'Уч ЮН'!$A$3:$G$447,3,FALSE)</f>
        <v>2002</v>
      </c>
      <c r="E76" s="326">
        <f>VLOOKUP(B76,'Уч ЮН'!$A$3:$G$447,4,FALSE)</f>
        <v>3</v>
      </c>
      <c r="F76" s="48" t="str">
        <f>VLOOKUP(B76,'Уч ЮН'!$A$3:$G$447,5,FALSE)</f>
        <v>Тамбовская</v>
      </c>
      <c r="G76" s="96" t="str">
        <f>VLOOKUP(B76,'Уч ЮН'!$A$3:$G$447,6,FALSE)</f>
        <v>ДЮСШ-1</v>
      </c>
      <c r="H76" s="45">
        <f t="shared" si="7"/>
        <v>7.8</v>
      </c>
      <c r="I76" s="45"/>
      <c r="J76" s="327">
        <f t="shared" si="5"/>
        <v>3</v>
      </c>
      <c r="K76" s="328">
        <f>VLOOKUP(B76,'Уч ЮН'!$A$3:$I$447,8,FALSE)</f>
        <v>0</v>
      </c>
      <c r="L76" s="327"/>
      <c r="M76" s="329">
        <v>7.8</v>
      </c>
      <c r="N76" s="329"/>
      <c r="O76" s="330">
        <f t="shared" si="6"/>
        <v>7.8</v>
      </c>
      <c r="P76" s="331" t="str">
        <f>VLOOKUP(B76,'Уч ЮН'!$A$3:$G$447,7,FALSE)</f>
        <v>Чернова Г.Н.</v>
      </c>
      <c r="Q76" s="332">
        <v>7</v>
      </c>
      <c r="AF76" s="49"/>
      <c r="AG76" s="49"/>
      <c r="AH76" s="49"/>
      <c r="AI76" s="49"/>
      <c r="AJ76" s="49"/>
      <c r="AK76" s="49"/>
      <c r="AL76" s="49"/>
    </row>
    <row r="77" spans="1:38" s="1" customFormat="1" ht="13.5" customHeight="1">
      <c r="A77" s="72">
        <v>31</v>
      </c>
      <c r="B77" s="47">
        <v>331</v>
      </c>
      <c r="C77" s="48" t="str">
        <f>VLOOKUP(B77,'Уч ЮН'!$A$3:$G$447,2,FALSE)</f>
        <v>Кочетов Антон </v>
      </c>
      <c r="D77" s="91">
        <f>VLOOKUP(B77,'Уч ЮН'!$A$3:$G$447,3,FALSE)</f>
        <v>2002</v>
      </c>
      <c r="E77" s="326" t="str">
        <f>VLOOKUP(B77,'Уч ЮН'!$A$3:$G$447,4,FALSE)</f>
        <v>3</v>
      </c>
      <c r="F77" s="48" t="str">
        <f>VLOOKUP(B77,'Уч ЮН'!$A$3:$G$447,5,FALSE)</f>
        <v>Тамбовская</v>
      </c>
      <c r="G77" s="96" t="str">
        <f>VLOOKUP(B77,'Уч ЮН'!$A$3:$G$447,6,FALSE)</f>
        <v>ДЮСШ-1</v>
      </c>
      <c r="H77" s="45">
        <f t="shared" si="7"/>
        <v>7.8</v>
      </c>
      <c r="I77" s="45"/>
      <c r="J77" s="327">
        <f t="shared" si="5"/>
        <v>3</v>
      </c>
      <c r="K77" s="328">
        <f>VLOOKUP(B77,'Уч ЮН'!$A$3:$I$447,8,FALSE)</f>
        <v>0</v>
      </c>
      <c r="L77" s="327"/>
      <c r="M77" s="329">
        <v>7.8</v>
      </c>
      <c r="N77" s="329"/>
      <c r="O77" s="330">
        <f t="shared" si="6"/>
        <v>7.8</v>
      </c>
      <c r="P77" s="331" t="str">
        <f>VLOOKUP(B77,'Уч ЮН'!$A$3:$G$447,7,FALSE)</f>
        <v>Чернова Г.Н.</v>
      </c>
      <c r="Q77" s="332">
        <v>6</v>
      </c>
      <c r="AF77" s="49"/>
      <c r="AG77" s="49"/>
      <c r="AH77" s="49"/>
      <c r="AI77" s="49"/>
      <c r="AJ77" s="49"/>
      <c r="AK77" s="49"/>
      <c r="AL77" s="49"/>
    </row>
    <row r="78" spans="1:38" s="1" customFormat="1" ht="13.5" customHeight="1">
      <c r="A78" s="72">
        <v>31</v>
      </c>
      <c r="B78" s="47">
        <v>221</v>
      </c>
      <c r="C78" s="48" t="str">
        <f>VLOOKUP(B78,'Уч ЮН'!$A$3:$G$447,2,FALSE)</f>
        <v>Юрин Иван</v>
      </c>
      <c r="D78" s="91">
        <f>VLOOKUP(B78,'Уч ЮН'!$A$3:$G$447,3,FALSE)</f>
        <v>2003</v>
      </c>
      <c r="E78" s="326" t="str">
        <f>VLOOKUP(B78,'Уч ЮН'!$A$3:$G$447,4,FALSE)</f>
        <v>2</v>
      </c>
      <c r="F78" s="48" t="str">
        <f>VLOOKUP(B78,'Уч ЮН'!$A$3:$G$447,5,FALSE)</f>
        <v>Пензенская</v>
      </c>
      <c r="G78" s="96" t="str">
        <f>VLOOKUP(B78,'Уч ЮН'!$A$3:$G$447,6,FALSE)</f>
        <v>ДЮСШ Нижнеломовский</v>
      </c>
      <c r="H78" s="45">
        <f t="shared" si="7"/>
        <v>7.8</v>
      </c>
      <c r="I78" s="45"/>
      <c r="J78" s="327">
        <f t="shared" si="5"/>
        <v>3</v>
      </c>
      <c r="K78" s="328">
        <f>VLOOKUP(B78,'Уч ЮН'!$A$3:$I$447,8,FALSE)</f>
        <v>0</v>
      </c>
      <c r="L78" s="327"/>
      <c r="M78" s="329">
        <v>7.8</v>
      </c>
      <c r="N78" s="329"/>
      <c r="O78" s="330">
        <f t="shared" si="6"/>
        <v>7.8</v>
      </c>
      <c r="P78" s="331" t="str">
        <f>VLOOKUP(B78,'Уч ЮН'!$A$3:$G$447,7,FALSE)</f>
        <v>Бесчастнова Л.Н.</v>
      </c>
      <c r="Q78" s="332">
        <v>6</v>
      </c>
      <c r="AF78" s="49"/>
      <c r="AG78" s="49"/>
      <c r="AH78" s="49"/>
      <c r="AI78" s="49"/>
      <c r="AJ78" s="49"/>
      <c r="AK78" s="49"/>
      <c r="AL78" s="49"/>
    </row>
    <row r="79" spans="1:38" s="1" customFormat="1" ht="13.5" customHeight="1">
      <c r="A79" s="72">
        <v>31</v>
      </c>
      <c r="B79" s="47">
        <v>648</v>
      </c>
      <c r="C79" s="48" t="str">
        <f>VLOOKUP(B79,'Уч ЮН'!$A$3:$G$447,2,FALSE)</f>
        <v>Гладун Евгений</v>
      </c>
      <c r="D79" s="91">
        <f>VLOOKUP(B79,'Уч ЮН'!$A$3:$G$447,3,FALSE)</f>
        <v>2003</v>
      </c>
      <c r="E79" s="326" t="str">
        <f>VLOOKUP(B79,'Уч ЮН'!$A$3:$G$447,4,FALSE)</f>
        <v>3</v>
      </c>
      <c r="F79" s="48" t="str">
        <f>VLOOKUP(B79,'Уч ЮН'!$A$3:$G$447,5,FALSE)</f>
        <v>Пензенская</v>
      </c>
      <c r="G79" s="96" t="str">
        <f>VLOOKUP(B79,'Уч ЮН'!$A$3:$G$447,6,FALSE)</f>
        <v>СШОР Заречный</v>
      </c>
      <c r="H79" s="45">
        <f t="shared" si="7"/>
        <v>7.8</v>
      </c>
      <c r="I79" s="45"/>
      <c r="J79" s="327">
        <f t="shared" si="5"/>
        <v>3</v>
      </c>
      <c r="K79" s="328">
        <f>VLOOKUP(B79,'Уч ЮН'!$A$3:$I$447,8,FALSE)</f>
        <v>0</v>
      </c>
      <c r="L79" s="327"/>
      <c r="M79" s="329">
        <v>7.8</v>
      </c>
      <c r="N79" s="329"/>
      <c r="O79" s="330">
        <f t="shared" si="6"/>
        <v>7.8</v>
      </c>
      <c r="P79" s="331" t="str">
        <f>VLOOKUP(B79,'Уч ЮН'!$A$3:$G$447,7,FALSE)</f>
        <v>Жиженкова С.С.</v>
      </c>
      <c r="Q79" s="332">
        <v>7</v>
      </c>
      <c r="AF79" s="49"/>
      <c r="AG79" s="49"/>
      <c r="AH79" s="49"/>
      <c r="AI79" s="49"/>
      <c r="AJ79" s="49"/>
      <c r="AK79" s="49"/>
      <c r="AL79" s="49"/>
    </row>
    <row r="80" spans="1:38" s="1" customFormat="1" ht="13.5" customHeight="1">
      <c r="A80" s="72">
        <v>35</v>
      </c>
      <c r="B80" s="47">
        <v>236</v>
      </c>
      <c r="C80" s="48" t="str">
        <f>VLOOKUP(B80,'Уч ЮН'!$A$3:$G$447,2,FALSE)</f>
        <v>Ильин Никита </v>
      </c>
      <c r="D80" s="91">
        <f>VLOOKUP(B80,'Уч ЮН'!$A$3:$G$447,3,FALSE)</f>
        <v>2003</v>
      </c>
      <c r="E80" s="326"/>
      <c r="F80" s="48" t="str">
        <f>VLOOKUP(B80,'Уч ЮН'!$A$3:$G$447,5,FALSE)</f>
        <v>Пензенская</v>
      </c>
      <c r="G80" s="96" t="str">
        <f>VLOOKUP(B80,'Уч ЮН'!$A$3:$G$447,6,FALSE)</f>
        <v>ДЮСШ Сердобск</v>
      </c>
      <c r="H80" s="45">
        <f t="shared" si="7"/>
        <v>7.9</v>
      </c>
      <c r="I80" s="45"/>
      <c r="J80" s="327" t="str">
        <f t="shared" si="5"/>
        <v>1ю</v>
      </c>
      <c r="K80" s="328">
        <f>VLOOKUP(B80,'Уч ЮН'!$A$3:$I$447,8,FALSE)</f>
        <v>0</v>
      </c>
      <c r="L80" s="327"/>
      <c r="M80" s="329">
        <v>7.9</v>
      </c>
      <c r="N80" s="329"/>
      <c r="O80" s="330">
        <f t="shared" si="6"/>
        <v>7.9</v>
      </c>
      <c r="P80" s="331" t="str">
        <f>VLOOKUP(B80,'Уч ЮН'!$A$3:$G$447,7,FALSE)</f>
        <v>Янина Е.С.</v>
      </c>
      <c r="Q80" s="332">
        <v>8</v>
      </c>
      <c r="AF80" s="49"/>
      <c r="AG80" s="49"/>
      <c r="AH80" s="49"/>
      <c r="AI80" s="49"/>
      <c r="AJ80" s="49"/>
      <c r="AK80" s="49"/>
      <c r="AL80" s="49"/>
    </row>
    <row r="81" spans="1:38" s="1" customFormat="1" ht="13.5" customHeight="1">
      <c r="A81" s="72">
        <v>36</v>
      </c>
      <c r="B81" s="47">
        <v>241</v>
      </c>
      <c r="C81" s="48" t="str">
        <f>VLOOKUP(B81,'Уч ЮН'!$A$3:$G$447,2,FALSE)</f>
        <v>Болтушкин Вадим</v>
      </c>
      <c r="D81" s="91">
        <f>VLOOKUP(B81,'Уч ЮН'!$A$3:$G$447,3,FALSE)</f>
        <v>2002</v>
      </c>
      <c r="E81" s="326"/>
      <c r="F81" s="48" t="str">
        <f>VLOOKUP(B81,'Уч ЮН'!$A$3:$G$447,5,FALSE)</f>
        <v>Пензенская</v>
      </c>
      <c r="G81" s="96" t="str">
        <f>VLOOKUP(B81,'Уч ЮН'!$A$3:$G$447,6,FALSE)</f>
        <v>ДЮСШ Сердобск</v>
      </c>
      <c r="H81" s="45">
        <f t="shared" si="7"/>
        <v>8</v>
      </c>
      <c r="I81" s="45"/>
      <c r="J81" s="327" t="str">
        <f t="shared" si="5"/>
        <v>1ю</v>
      </c>
      <c r="K81" s="328">
        <f>VLOOKUP(B81,'Уч ЮН'!$A$3:$I$447,8,FALSE)</f>
        <v>0</v>
      </c>
      <c r="L81" s="327"/>
      <c r="M81" s="329">
        <v>8</v>
      </c>
      <c r="N81" s="329"/>
      <c r="O81" s="330">
        <f t="shared" si="6"/>
        <v>8</v>
      </c>
      <c r="P81" s="331" t="str">
        <f>VLOOKUP(B81,'Уч ЮН'!$A$3:$G$447,7,FALSE)</f>
        <v>Янина Е.С.</v>
      </c>
      <c r="Q81" s="332">
        <v>8</v>
      </c>
      <c r="AF81" s="49"/>
      <c r="AG81" s="49"/>
      <c r="AH81" s="49"/>
      <c r="AI81" s="49"/>
      <c r="AJ81" s="49"/>
      <c r="AK81" s="49"/>
      <c r="AL81" s="49"/>
    </row>
    <row r="82" spans="1:38" s="1" customFormat="1" ht="13.5" customHeight="1">
      <c r="A82" s="72">
        <v>37</v>
      </c>
      <c r="B82" s="47">
        <v>72</v>
      </c>
      <c r="C82" s="48" t="str">
        <f>VLOOKUP(B82,'Уч ЮН'!$A$3:$G$447,2,FALSE)</f>
        <v>Суздалев Владислав</v>
      </c>
      <c r="D82" s="91">
        <f>VLOOKUP(B82,'Уч ЮН'!$A$3:$G$447,3,FALSE)</f>
        <v>2003</v>
      </c>
      <c r="E82" s="326" t="str">
        <f>VLOOKUP(B82,'Уч ЮН'!$A$3:$G$447,4,FALSE)</f>
        <v>3</v>
      </c>
      <c r="F82" s="48" t="str">
        <f>VLOOKUP(B82,'Уч ЮН'!$A$3:$G$447,5,FALSE)</f>
        <v>Саратовская</v>
      </c>
      <c r="G82" s="96" t="str">
        <f>VLOOKUP(B82,'Уч ЮН'!$A$3:$G$447,6,FALSE)</f>
        <v>ДЮСШ Энгельс</v>
      </c>
      <c r="H82" s="45">
        <f t="shared" si="7"/>
        <v>8.2</v>
      </c>
      <c r="I82" s="45"/>
      <c r="J82" s="327" t="str">
        <f t="shared" si="5"/>
        <v>1ю</v>
      </c>
      <c r="K82" s="328">
        <f>VLOOKUP(B82,'Уч ЮН'!$A$3:$I$447,8,FALSE)</f>
        <v>0</v>
      </c>
      <c r="L82" s="327"/>
      <c r="M82" s="329">
        <v>8.2</v>
      </c>
      <c r="N82" s="329"/>
      <c r="O82" s="330">
        <f t="shared" si="6"/>
        <v>8.2</v>
      </c>
      <c r="P82" s="331" t="str">
        <f>VLOOKUP(B82,'Уч ЮН'!$A$3:$G$447,7,FALSE)</f>
        <v>Ромашко М.А.</v>
      </c>
      <c r="Q82" s="332">
        <v>8</v>
      </c>
      <c r="AF82" s="49"/>
      <c r="AG82" s="49"/>
      <c r="AH82" s="49"/>
      <c r="AI82" s="49"/>
      <c r="AJ82" s="49"/>
      <c r="AK82" s="49"/>
      <c r="AL82" s="49"/>
    </row>
    <row r="83" spans="1:38" s="1" customFormat="1" ht="13.5" customHeight="1">
      <c r="A83" s="72">
        <v>37</v>
      </c>
      <c r="B83" s="47">
        <v>242</v>
      </c>
      <c r="C83" s="48" t="str">
        <f>VLOOKUP(B83,'Уч ЮН'!$A$3:$G$447,2,FALSE)</f>
        <v>Астафьев Иван</v>
      </c>
      <c r="D83" s="91">
        <f>VLOOKUP(B83,'Уч ЮН'!$A$3:$G$447,3,FALSE)</f>
        <v>2002</v>
      </c>
      <c r="E83" s="326"/>
      <c r="F83" s="48" t="str">
        <f>VLOOKUP(B83,'Уч ЮН'!$A$3:$G$447,5,FALSE)</f>
        <v>Пензенская</v>
      </c>
      <c r="G83" s="96" t="str">
        <f>VLOOKUP(B83,'Уч ЮН'!$A$3:$G$447,6,FALSE)</f>
        <v>ДЮСШ Сердобск</v>
      </c>
      <c r="H83" s="45">
        <f t="shared" si="7"/>
        <v>8.2</v>
      </c>
      <c r="I83" s="45"/>
      <c r="J83" s="327" t="str">
        <f t="shared" si="5"/>
        <v>1ю</v>
      </c>
      <c r="K83" s="328">
        <f>VLOOKUP(B83,'Уч ЮН'!$A$3:$I$447,8,FALSE)</f>
        <v>0</v>
      </c>
      <c r="L83" s="327"/>
      <c r="M83" s="329">
        <v>8.2</v>
      </c>
      <c r="N83" s="329"/>
      <c r="O83" s="330">
        <f t="shared" si="6"/>
        <v>8.2</v>
      </c>
      <c r="P83" s="331" t="str">
        <f>VLOOKUP(B83,'Уч ЮН'!$A$3:$G$447,7,FALSE)</f>
        <v>Янина Е.С.</v>
      </c>
      <c r="Q83" s="332">
        <v>8</v>
      </c>
      <c r="AF83" s="49"/>
      <c r="AG83" s="49"/>
      <c r="AH83" s="49"/>
      <c r="AI83" s="49"/>
      <c r="AJ83" s="49"/>
      <c r="AK83" s="49"/>
      <c r="AL83" s="49"/>
    </row>
    <row r="84" spans="1:38" s="1" customFormat="1" ht="15" hidden="1">
      <c r="A84" s="72"/>
      <c r="B84" s="47">
        <v>647</v>
      </c>
      <c r="C84" s="48" t="str">
        <f>VLOOKUP(B84,'Уч ЮН'!$A$3:$G$447,2,FALSE)</f>
        <v>Блюденов Даниил</v>
      </c>
      <c r="D84" s="91">
        <f>VLOOKUP(B84,'Уч ЮН'!$A$3:$G$447,3,FALSE)</f>
        <v>2003</v>
      </c>
      <c r="E84" s="326" t="str">
        <f>VLOOKUP(B84,'Уч ЮН'!$A$3:$G$447,4,FALSE)</f>
        <v>1юн</v>
      </c>
      <c r="F84" s="48" t="str">
        <f>VLOOKUP(B84,'Уч ЮН'!$A$3:$G$447,5,FALSE)</f>
        <v>Пензенская</v>
      </c>
      <c r="G84" s="96" t="str">
        <f>VLOOKUP(B84,'Уч ЮН'!$A$3:$G$447,6,FALSE)</f>
        <v>СШОР Заречный</v>
      </c>
      <c r="H84" s="45" t="str">
        <f t="shared" si="7"/>
        <v>н.я.</v>
      </c>
      <c r="I84" s="45"/>
      <c r="J84" s="327"/>
      <c r="K84" s="328">
        <f>VLOOKUP(B84,'Уч ЮН'!$A$3:$I$447,8,FALSE)</f>
        <v>0</v>
      </c>
      <c r="L84" s="327"/>
      <c r="M84" s="329" t="s">
        <v>590</v>
      </c>
      <c r="N84" s="329"/>
      <c r="O84" s="330" t="e">
        <f t="shared" si="6"/>
        <v>#NUM!</v>
      </c>
      <c r="P84" s="331" t="str">
        <f>VLOOKUP(B84,'Уч ЮН'!$A$3:$G$447,7,FALSE)</f>
        <v>Жиженкова С.С.</v>
      </c>
      <c r="Q84" s="332"/>
      <c r="AF84" s="49"/>
      <c r="AG84" s="49"/>
      <c r="AH84" s="49"/>
      <c r="AI84" s="49"/>
      <c r="AJ84" s="49"/>
      <c r="AK84" s="49"/>
      <c r="AL84" s="49"/>
    </row>
    <row r="85" spans="1:38" s="11" customFormat="1" ht="15.75" customHeight="1">
      <c r="A85" s="453" t="s">
        <v>95</v>
      </c>
      <c r="B85" s="453"/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53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s="11" customFormat="1" ht="15.75" customHeight="1">
      <c r="A86" s="454" t="s">
        <v>57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53"/>
      <c r="W86" s="53"/>
      <c r="X86" s="1"/>
      <c r="Y86" s="16"/>
      <c r="Z86" s="64"/>
      <c r="AA86" s="64"/>
      <c r="AB86" s="64"/>
      <c r="AC86" s="64"/>
      <c r="AD86" s="64"/>
      <c r="AE86" s="64"/>
      <c r="AF86" s="78"/>
      <c r="AG86" s="78"/>
      <c r="AH86" s="78"/>
      <c r="AI86" s="78"/>
      <c r="AJ86" s="78"/>
      <c r="AK86" s="78"/>
      <c r="AL86" s="78"/>
    </row>
    <row r="87" spans="1:38" ht="12.75" customHeight="1">
      <c r="A87" s="22"/>
      <c r="B87" s="50"/>
      <c r="C87" s="25"/>
      <c r="D87" s="88"/>
      <c r="E87" s="22"/>
      <c r="F87" s="22"/>
      <c r="H87" s="22"/>
      <c r="I87" s="22"/>
      <c r="J87" s="22" t="s">
        <v>22</v>
      </c>
      <c r="K87" s="248"/>
      <c r="L87" s="31" t="s">
        <v>49</v>
      </c>
      <c r="M87" s="42"/>
      <c r="N87" s="42"/>
      <c r="O87" s="42"/>
      <c r="P87" s="22" t="s">
        <v>699</v>
      </c>
      <c r="Q87" s="297"/>
      <c r="R87" s="22"/>
      <c r="S87" s="22"/>
      <c r="T87" s="22"/>
      <c r="U87" s="22"/>
      <c r="V87" s="53"/>
      <c r="W87" s="53"/>
      <c r="X87" s="1"/>
      <c r="Y87" s="16"/>
      <c r="Z87" s="1"/>
      <c r="AA87" s="1"/>
      <c r="AB87" s="1"/>
      <c r="AC87" s="1"/>
      <c r="AD87" s="1"/>
      <c r="AE87" s="1"/>
      <c r="AF87" s="49"/>
      <c r="AG87" s="49"/>
      <c r="AH87" s="49"/>
      <c r="AI87" s="49"/>
      <c r="AJ87" s="49"/>
      <c r="AK87" s="49"/>
      <c r="AL87" s="49"/>
    </row>
    <row r="88" spans="1:38" s="20" customFormat="1" ht="13.5" customHeight="1">
      <c r="A88" s="24"/>
      <c r="B88" s="50"/>
      <c r="C88" s="27" t="s">
        <v>45</v>
      </c>
      <c r="D88" s="89"/>
      <c r="E88" s="26"/>
      <c r="F88" s="23"/>
      <c r="H88" s="137"/>
      <c r="I88" s="137"/>
      <c r="J88" s="137" t="s">
        <v>23</v>
      </c>
      <c r="K88" s="215"/>
      <c r="L88" s="114" t="s">
        <v>50</v>
      </c>
      <c r="M88" s="43"/>
      <c r="N88" s="43"/>
      <c r="O88" s="43"/>
      <c r="P88" s="20" t="s">
        <v>700</v>
      </c>
      <c r="Q88" s="455" t="s">
        <v>27</v>
      </c>
      <c r="R88" s="455"/>
      <c r="S88" s="456" t="s">
        <v>551</v>
      </c>
      <c r="T88" s="456"/>
      <c r="U88" s="456"/>
      <c r="V88" s="32"/>
      <c r="W88" s="1"/>
      <c r="X88" s="1"/>
      <c r="Y88" s="16"/>
      <c r="Z88" s="80"/>
      <c r="AA88" s="80"/>
      <c r="AB88" s="80"/>
      <c r="AC88" s="80"/>
      <c r="AD88" s="80"/>
      <c r="AE88" s="80"/>
      <c r="AF88" s="133"/>
      <c r="AG88" s="133"/>
      <c r="AH88" s="133"/>
      <c r="AI88" s="133"/>
      <c r="AJ88" s="133"/>
      <c r="AK88" s="133"/>
      <c r="AL88" s="133"/>
    </row>
    <row r="89" spans="1:38" s="21" customFormat="1" ht="24.75" customHeight="1">
      <c r="A89" s="28" t="s">
        <v>2</v>
      </c>
      <c r="B89" s="28" t="s">
        <v>24</v>
      </c>
      <c r="C89" s="28" t="s">
        <v>3</v>
      </c>
      <c r="D89" s="90" t="s">
        <v>83</v>
      </c>
      <c r="E89" s="28" t="s">
        <v>5</v>
      </c>
      <c r="F89" s="28" t="s">
        <v>6</v>
      </c>
      <c r="G89" s="79" t="s">
        <v>8</v>
      </c>
      <c r="H89" s="74" t="s">
        <v>9</v>
      </c>
      <c r="I89" s="75" t="s">
        <v>10</v>
      </c>
      <c r="J89" s="76" t="s">
        <v>17</v>
      </c>
      <c r="K89" s="76"/>
      <c r="L89" s="76" t="s">
        <v>55</v>
      </c>
      <c r="M89" s="74" t="s">
        <v>22</v>
      </c>
      <c r="N89" s="74" t="s">
        <v>23</v>
      </c>
      <c r="O89" s="74" t="s">
        <v>25</v>
      </c>
      <c r="P89" s="73" t="s">
        <v>11</v>
      </c>
      <c r="Q89" s="452" t="s">
        <v>12</v>
      </c>
      <c r="R89" s="452"/>
      <c r="S89" s="452"/>
      <c r="T89" s="311" t="s">
        <v>13</v>
      </c>
      <c r="U89" s="310" t="s">
        <v>2</v>
      </c>
      <c r="V89" s="98"/>
      <c r="W89" s="33"/>
      <c r="X89" s="33"/>
      <c r="Y89" s="34"/>
      <c r="AF89" s="134"/>
      <c r="AG89" s="134"/>
      <c r="AH89" s="134"/>
      <c r="AI89" s="134"/>
      <c r="AJ89" s="134"/>
      <c r="AK89" s="134"/>
      <c r="AL89" s="134"/>
    </row>
    <row r="90" spans="1:38" s="1" customFormat="1" ht="15">
      <c r="A90" s="72">
        <v>1</v>
      </c>
      <c r="B90" s="47">
        <v>156</v>
      </c>
      <c r="C90" s="48" t="str">
        <f>VLOOKUP(B90,'Уч ЮН'!$A$3:$G$447,2,FALSE)</f>
        <v>Черноситов Алексей</v>
      </c>
      <c r="D90" s="91">
        <f>VLOOKUP(B90,'Уч ЮН'!$A$3:$G$447,3,FALSE)</f>
        <v>2000</v>
      </c>
      <c r="E90" s="326" t="str">
        <f>VLOOKUP(B90,'Уч ЮН'!$A$3:$G$447,4,FALSE)</f>
        <v>КМС</v>
      </c>
      <c r="F90" s="48" t="str">
        <f>VLOOKUP(B90,'Уч ЮН'!$A$3:$G$447,5,FALSE)</f>
        <v>Саратовская</v>
      </c>
      <c r="G90" s="96" t="str">
        <f>VLOOKUP(B90,'Уч ЮН'!$A$3:$G$447,6,FALSE)</f>
        <v>СШОР-6</v>
      </c>
      <c r="H90" s="45">
        <f aca="true" t="shared" si="8" ref="H90:I97">M90</f>
        <v>6.8</v>
      </c>
      <c r="I90" s="45">
        <f t="shared" si="8"/>
        <v>6.8</v>
      </c>
      <c r="J90" s="327" t="str">
        <f aca="true" t="shared" si="9" ref="J90:J118">LOOKUP(O90,$V$1:$AD$1,$V$2:$AD$2)</f>
        <v>КМС</v>
      </c>
      <c r="K90" s="328">
        <f>VLOOKUP(B90,'Уч ЮН'!$A$3:$I$447,8,FALSE)</f>
        <v>0</v>
      </c>
      <c r="L90" s="327"/>
      <c r="M90" s="329">
        <v>6.8</v>
      </c>
      <c r="N90" s="329">
        <v>6.8</v>
      </c>
      <c r="O90" s="330">
        <f aca="true" t="shared" si="10" ref="O90:O124">SMALL(M90:N90,1)+0</f>
        <v>6.8</v>
      </c>
      <c r="P90" s="331" t="str">
        <f>VLOOKUP(B90,'Уч ЮН'!$A$3:$G$447,7,FALSE)</f>
        <v>Бочкарева М.В.</v>
      </c>
      <c r="Q90" s="332">
        <v>1</v>
      </c>
      <c r="AF90" s="49"/>
      <c r="AG90" s="49"/>
      <c r="AH90" s="49"/>
      <c r="AI90" s="49"/>
      <c r="AJ90" s="49"/>
      <c r="AK90" s="49"/>
      <c r="AL90" s="49"/>
    </row>
    <row r="91" spans="1:38" s="1" customFormat="1" ht="15">
      <c r="A91" s="72">
        <v>2</v>
      </c>
      <c r="B91" s="47">
        <v>438</v>
      </c>
      <c r="C91" s="48" t="str">
        <f>VLOOKUP(B91,'Уч ЮН'!$A$3:$G$447,2,FALSE)</f>
        <v>Москаев Дмитрий</v>
      </c>
      <c r="D91" s="91">
        <f>VLOOKUP(B91,'Уч ЮН'!$A$3:$G$447,3,FALSE)</f>
        <v>2001</v>
      </c>
      <c r="E91" s="326" t="str">
        <f>VLOOKUP(B91,'Уч ЮН'!$A$3:$G$447,4,FALSE)</f>
        <v>КМС</v>
      </c>
      <c r="F91" s="48" t="str">
        <f>VLOOKUP(B91,'Уч ЮН'!$A$3:$G$447,5,FALSE)</f>
        <v>Мордовия</v>
      </c>
      <c r="G91" s="96" t="str">
        <f>VLOOKUP(B91,'Уч ЮН'!$A$3:$G$447,6,FALSE)</f>
        <v>КСШОР</v>
      </c>
      <c r="H91" s="45">
        <f t="shared" si="8"/>
        <v>6.9</v>
      </c>
      <c r="I91" s="45">
        <f t="shared" si="8"/>
        <v>6.8</v>
      </c>
      <c r="J91" s="327" t="str">
        <f t="shared" si="9"/>
        <v>КМС</v>
      </c>
      <c r="K91" s="328">
        <f>VLOOKUP(B91,'Уч ЮН'!$A$3:$I$447,8,FALSE)</f>
        <v>0</v>
      </c>
      <c r="L91" s="327"/>
      <c r="M91" s="329">
        <v>6.9</v>
      </c>
      <c r="N91" s="329">
        <v>6.8</v>
      </c>
      <c r="O91" s="330">
        <f t="shared" si="10"/>
        <v>6.8</v>
      </c>
      <c r="P91" s="331" t="str">
        <f>VLOOKUP(B91,'Уч ЮН'!$A$3:$G$447,7,FALSE)</f>
        <v>Бареев ЮК</v>
      </c>
      <c r="Q91" s="332">
        <v>1</v>
      </c>
      <c r="AF91" s="49"/>
      <c r="AG91" s="49"/>
      <c r="AH91" s="49"/>
      <c r="AI91" s="49"/>
      <c r="AJ91" s="49"/>
      <c r="AK91" s="49"/>
      <c r="AL91" s="49"/>
    </row>
    <row r="92" spans="1:38" s="1" customFormat="1" ht="15">
      <c r="A92" s="72">
        <v>3</v>
      </c>
      <c r="B92" s="47">
        <v>464</v>
      </c>
      <c r="C92" s="48" t="str">
        <f>VLOOKUP(B92,'Уч ЮН'!$A$3:$G$447,2,FALSE)</f>
        <v>Куркин Евгений</v>
      </c>
      <c r="D92" s="91">
        <f>VLOOKUP(B92,'Уч ЮН'!$A$3:$G$447,3,FALSE)</f>
        <v>2000</v>
      </c>
      <c r="E92" s="326">
        <f>VLOOKUP(B92,'Уч ЮН'!$A$3:$G$447,4,FALSE)</f>
        <v>1</v>
      </c>
      <c r="F92" s="48" t="str">
        <f>VLOOKUP(B92,'Уч ЮН'!$A$3:$G$447,5,FALSE)</f>
        <v>Мордовия</v>
      </c>
      <c r="G92" s="96" t="str">
        <f>VLOOKUP(B92,'Уч ЮН'!$A$3:$G$447,6,FALSE)</f>
        <v>МГУ им.Н.П.Огарева</v>
      </c>
      <c r="H92" s="45">
        <f t="shared" si="8"/>
        <v>6.8</v>
      </c>
      <c r="I92" s="45">
        <f t="shared" si="8"/>
        <v>6.9</v>
      </c>
      <c r="J92" s="327" t="str">
        <f t="shared" si="9"/>
        <v>КМС</v>
      </c>
      <c r="K92" s="328">
        <f>VLOOKUP(B92,'Уч ЮН'!$A$3:$I$447,8,FALSE)</f>
        <v>0</v>
      </c>
      <c r="L92" s="327"/>
      <c r="M92" s="329">
        <v>6.8</v>
      </c>
      <c r="N92" s="329">
        <v>6.9</v>
      </c>
      <c r="O92" s="330">
        <f t="shared" si="10"/>
        <v>6.8</v>
      </c>
      <c r="P92" s="331" t="str">
        <f>VLOOKUP(B92,'Уч ЮН'!$A$3:$G$447,7,FALSE)</f>
        <v>Разовы В. Н., Л. И.</v>
      </c>
      <c r="Q92" s="332">
        <v>1</v>
      </c>
      <c r="AF92" s="49"/>
      <c r="AG92" s="49"/>
      <c r="AH92" s="49"/>
      <c r="AI92" s="49"/>
      <c r="AJ92" s="49"/>
      <c r="AK92" s="49"/>
      <c r="AL92" s="49"/>
    </row>
    <row r="93" spans="1:38" s="1" customFormat="1" ht="15">
      <c r="A93" s="72">
        <v>4</v>
      </c>
      <c r="B93" s="47">
        <v>186</v>
      </c>
      <c r="C93" s="48" t="str">
        <f>VLOOKUP(B93,'Уч ЮН'!$A$3:$G$447,2,FALSE)</f>
        <v>Чиркаев Юрий</v>
      </c>
      <c r="D93" s="91">
        <f>VLOOKUP(B93,'Уч ЮН'!$A$3:$G$447,3,FALSE)</f>
        <v>2000</v>
      </c>
      <c r="E93" s="326">
        <f>VLOOKUP(B93,'Уч ЮН'!$A$3:$G$447,4,FALSE)</f>
        <v>1</v>
      </c>
      <c r="F93" s="48" t="str">
        <f>VLOOKUP(B93,'Уч ЮН'!$A$3:$G$447,5,FALSE)</f>
        <v>Пензенская</v>
      </c>
      <c r="G93" s="96" t="str">
        <f>VLOOKUP(B93,'Уч ЮН'!$A$3:$G$447,6,FALSE)</f>
        <v>СШ-6</v>
      </c>
      <c r="H93" s="45">
        <f t="shared" si="8"/>
        <v>7</v>
      </c>
      <c r="I93" s="45">
        <f t="shared" si="8"/>
        <v>7</v>
      </c>
      <c r="J93" s="327">
        <f t="shared" si="9"/>
        <v>1</v>
      </c>
      <c r="K93" s="328">
        <f>VLOOKUP(B93,'Уч ЮН'!$A$3:$I$447,8,FALSE)</f>
        <v>0</v>
      </c>
      <c r="L93" s="327">
        <v>10</v>
      </c>
      <c r="M93" s="329">
        <v>7</v>
      </c>
      <c r="N93" s="329">
        <v>7</v>
      </c>
      <c r="O93" s="330">
        <f t="shared" si="10"/>
        <v>7</v>
      </c>
      <c r="P93" s="331" t="str">
        <f>VLOOKUP(B93,'Уч ЮН'!$A$3:$G$447,7,FALSE)</f>
        <v>Дубоносова С.В.</v>
      </c>
      <c r="Q93" s="332">
        <v>2</v>
      </c>
      <c r="AF93" s="49"/>
      <c r="AG93" s="49"/>
      <c r="AH93" s="49"/>
      <c r="AI93" s="49"/>
      <c r="AJ93" s="49"/>
      <c r="AK93" s="49"/>
      <c r="AL93" s="49"/>
    </row>
    <row r="94" spans="1:38" s="1" customFormat="1" ht="15">
      <c r="A94" s="72">
        <v>5</v>
      </c>
      <c r="B94" s="47">
        <v>467</v>
      </c>
      <c r="C94" s="48" t="str">
        <f>VLOOKUP(B94,'Уч ЮН'!$A$3:$G$447,2,FALSE)</f>
        <v>Поняев Алексей</v>
      </c>
      <c r="D94" s="91">
        <f>VLOOKUP(B94,'Уч ЮН'!$A$3:$G$447,3,FALSE)</f>
        <v>2000</v>
      </c>
      <c r="E94" s="326">
        <f>VLOOKUP(B94,'Уч ЮН'!$A$3:$G$447,4,FALSE)</f>
        <v>1</v>
      </c>
      <c r="F94" s="48" t="str">
        <f>VLOOKUP(B94,'Уч ЮН'!$A$3:$G$447,5,FALSE)</f>
        <v>Мордовия</v>
      </c>
      <c r="G94" s="96" t="str">
        <f>VLOOKUP(B94,'Уч ЮН'!$A$3:$G$447,6,FALSE)</f>
        <v>МГУ им.Н.П.Огарева</v>
      </c>
      <c r="H94" s="45">
        <f t="shared" si="8"/>
        <v>7</v>
      </c>
      <c r="I94" s="45">
        <f t="shared" si="8"/>
        <v>7.1</v>
      </c>
      <c r="J94" s="327">
        <f t="shared" si="9"/>
        <v>1</v>
      </c>
      <c r="K94" s="328">
        <f>VLOOKUP(B94,'Уч ЮН'!$A$3:$I$447,8,FALSE)</f>
        <v>0</v>
      </c>
      <c r="L94" s="327"/>
      <c r="M94" s="329">
        <v>7</v>
      </c>
      <c r="N94" s="329">
        <v>7.1</v>
      </c>
      <c r="O94" s="330">
        <f t="shared" si="10"/>
        <v>7</v>
      </c>
      <c r="P94" s="331" t="str">
        <f>VLOOKUP(B94,'Уч ЮН'!$A$3:$G$447,7,FALSE)</f>
        <v>Бареев Ю. К.</v>
      </c>
      <c r="Q94" s="332">
        <v>2</v>
      </c>
      <c r="AF94" s="49"/>
      <c r="AG94" s="49"/>
      <c r="AH94" s="49"/>
      <c r="AI94" s="49"/>
      <c r="AJ94" s="49"/>
      <c r="AK94" s="49"/>
      <c r="AL94" s="49"/>
    </row>
    <row r="95" spans="1:38" s="1" customFormat="1" ht="15">
      <c r="A95" s="72">
        <v>6</v>
      </c>
      <c r="B95" s="47">
        <v>165</v>
      </c>
      <c r="C95" s="48" t="str">
        <f>VLOOKUP(B95,'Уч ЮН'!$A$3:$G$447,2,FALSE)</f>
        <v>Кондратьев Михаил</v>
      </c>
      <c r="D95" s="91">
        <f>VLOOKUP(B95,'Уч ЮН'!$A$3:$G$447,3,FALSE)</f>
        <v>2000</v>
      </c>
      <c r="E95" s="326">
        <f>VLOOKUP(B95,'Уч ЮН'!$A$3:$G$447,4,FALSE)</f>
        <v>1</v>
      </c>
      <c r="F95" s="48" t="str">
        <f>VLOOKUP(B95,'Уч ЮН'!$A$3:$G$447,5,FALSE)</f>
        <v>Саратовская</v>
      </c>
      <c r="G95" s="96" t="str">
        <f>VLOOKUP(B95,'Уч ЮН'!$A$3:$G$447,6,FALSE)</f>
        <v>СШОР-6</v>
      </c>
      <c r="H95" s="45">
        <f t="shared" si="8"/>
        <v>7</v>
      </c>
      <c r="I95" s="45">
        <f t="shared" si="8"/>
        <v>7.1</v>
      </c>
      <c r="J95" s="327">
        <f t="shared" si="9"/>
        <v>1</v>
      </c>
      <c r="K95" s="328">
        <f>VLOOKUP(B95,'Уч ЮН'!$A$3:$I$447,8,FALSE)</f>
        <v>0</v>
      </c>
      <c r="L95" s="327"/>
      <c r="M95" s="329">
        <v>7</v>
      </c>
      <c r="N95" s="329">
        <v>7.1</v>
      </c>
      <c r="O95" s="330">
        <f t="shared" si="10"/>
        <v>7</v>
      </c>
      <c r="P95" s="331" t="str">
        <f>VLOOKUP(B95,'Уч ЮН'!$A$3:$G$447,7,FALSE)</f>
        <v>Бойко О.В.</v>
      </c>
      <c r="Q95" s="332">
        <v>2</v>
      </c>
      <c r="AF95" s="49"/>
      <c r="AG95" s="49"/>
      <c r="AH95" s="49"/>
      <c r="AI95" s="49"/>
      <c r="AJ95" s="49"/>
      <c r="AK95" s="49"/>
      <c r="AL95" s="49"/>
    </row>
    <row r="96" spans="1:38" s="1" customFormat="1" ht="15">
      <c r="A96" s="72">
        <v>7</v>
      </c>
      <c r="B96" s="47">
        <v>631</v>
      </c>
      <c r="C96" s="48" t="str">
        <f>VLOOKUP(B96,'Уч ЮН'!$A$3:$G$447,2,FALSE)</f>
        <v>Зотов Сергей</v>
      </c>
      <c r="D96" s="91">
        <f>VLOOKUP(B96,'Уч ЮН'!$A$3:$G$447,3,FALSE)</f>
        <v>2000</v>
      </c>
      <c r="E96" s="326" t="str">
        <f>VLOOKUP(B96,'Уч ЮН'!$A$3:$G$447,4,FALSE)</f>
        <v>1</v>
      </c>
      <c r="F96" s="48" t="str">
        <f>VLOOKUP(B96,'Уч ЮН'!$A$3:$G$447,5,FALSE)</f>
        <v>Пензенская</v>
      </c>
      <c r="G96" s="96" t="str">
        <f>VLOOKUP(B96,'Уч ЮН'!$A$3:$G$447,6,FALSE)</f>
        <v>ПГУАС</v>
      </c>
      <c r="H96" s="45">
        <f t="shared" si="8"/>
        <v>6.9</v>
      </c>
      <c r="I96" s="45">
        <f t="shared" si="8"/>
        <v>7.1</v>
      </c>
      <c r="J96" s="327">
        <f t="shared" si="9"/>
        <v>1</v>
      </c>
      <c r="K96" s="328">
        <f>VLOOKUP(B96,'Уч ЮН'!$A$3:$I$447,8,FALSE)</f>
        <v>0</v>
      </c>
      <c r="L96" s="327"/>
      <c r="M96" s="329">
        <v>6.9</v>
      </c>
      <c r="N96" s="329">
        <v>7.1</v>
      </c>
      <c r="O96" s="330">
        <f t="shared" si="10"/>
        <v>6.9</v>
      </c>
      <c r="P96" s="331" t="str">
        <f>VLOOKUP(B96,'Уч ЮН'!$A$3:$G$447,7,FALSE)</f>
        <v>Казуров М.А.,Аксенов А.В.</v>
      </c>
      <c r="Q96" s="332">
        <v>1</v>
      </c>
      <c r="AF96" s="49"/>
      <c r="AG96" s="49"/>
      <c r="AH96" s="49"/>
      <c r="AI96" s="49"/>
      <c r="AJ96" s="49"/>
      <c r="AK96" s="49"/>
      <c r="AL96" s="49"/>
    </row>
    <row r="97" spans="1:38" s="1" customFormat="1" ht="15">
      <c r="A97" s="72">
        <v>8</v>
      </c>
      <c r="B97" s="47">
        <v>132</v>
      </c>
      <c r="C97" s="48" t="str">
        <f>VLOOKUP(B97,'Уч ЮН'!$A$3:$G$447,2,FALSE)</f>
        <v>Имкин Алексей</v>
      </c>
      <c r="D97" s="91">
        <f>VLOOKUP(B97,'Уч ЮН'!$A$3:$G$447,3,FALSE)</f>
        <v>2000</v>
      </c>
      <c r="E97" s="326">
        <f>VLOOKUP(B97,'Уч ЮН'!$A$3:$G$447,4,FALSE)</f>
        <v>1</v>
      </c>
      <c r="F97" s="48" t="str">
        <f>VLOOKUP(B97,'Уч ЮН'!$A$3:$G$447,5,FALSE)</f>
        <v>Саратовская</v>
      </c>
      <c r="G97" s="96" t="str">
        <f>VLOOKUP(B97,'Уч ЮН'!$A$3:$G$447,6,FALSE)</f>
        <v>СШОР-6</v>
      </c>
      <c r="H97" s="45">
        <f t="shared" si="8"/>
        <v>7.1</v>
      </c>
      <c r="I97" s="45">
        <f t="shared" si="8"/>
        <v>7.4</v>
      </c>
      <c r="J97" s="327">
        <f t="shared" si="9"/>
        <v>1</v>
      </c>
      <c r="K97" s="328">
        <f>VLOOKUP(B97,'Уч ЮН'!$A$3:$I$447,8,FALSE)</f>
        <v>0</v>
      </c>
      <c r="L97" s="327"/>
      <c r="M97" s="329">
        <v>7.1</v>
      </c>
      <c r="N97" s="329">
        <v>7.4</v>
      </c>
      <c r="O97" s="330">
        <f t="shared" si="10"/>
        <v>7.1</v>
      </c>
      <c r="P97" s="331" t="str">
        <f>VLOOKUP(B97,'Уч ЮН'!$A$3:$G$447,7,FALSE)</f>
        <v>Беликовы Н.И., Ю.Б.</v>
      </c>
      <c r="Q97" s="332">
        <v>2</v>
      </c>
      <c r="AF97" s="49"/>
      <c r="AG97" s="49"/>
      <c r="AH97" s="49"/>
      <c r="AI97" s="49"/>
      <c r="AJ97" s="49"/>
      <c r="AK97" s="49"/>
      <c r="AL97" s="49"/>
    </row>
    <row r="98" spans="1:38" s="1" customFormat="1" ht="15">
      <c r="A98" s="72">
        <v>9</v>
      </c>
      <c r="B98" s="47">
        <v>490</v>
      </c>
      <c r="C98" s="48" t="str">
        <f>VLOOKUP(B98,'Уч ЮН'!$A$3:$G$447,2,FALSE)</f>
        <v>Шматко Илья</v>
      </c>
      <c r="D98" s="91">
        <f>VLOOKUP(B98,'Уч ЮН'!$A$3:$G$447,3,FALSE)</f>
        <v>2001</v>
      </c>
      <c r="E98" s="326" t="str">
        <f>VLOOKUP(B98,'Уч ЮН'!$A$3:$G$447,4,FALSE)</f>
        <v>2</v>
      </c>
      <c r="F98" s="48" t="str">
        <f>VLOOKUP(B98,'Уч ЮН'!$A$3:$G$447,5,FALSE)</f>
        <v>Пензенская</v>
      </c>
      <c r="G98" s="96" t="str">
        <f>VLOOKUP(B98,'Уч ЮН'!$A$3:$G$447,6,FALSE)</f>
        <v>КСШОР</v>
      </c>
      <c r="H98" s="45">
        <f aca="true" t="shared" si="11" ref="H98:H124">M98</f>
        <v>7.1</v>
      </c>
      <c r="I98" s="45"/>
      <c r="J98" s="327">
        <f t="shared" si="9"/>
        <v>1</v>
      </c>
      <c r="K98" s="328" t="str">
        <f>VLOOKUP(B98,'Уч ЮН'!$A$3:$I$447,8,FALSE)</f>
        <v>л</v>
      </c>
      <c r="L98" s="327">
        <v>7</v>
      </c>
      <c r="M98" s="329">
        <v>7.1</v>
      </c>
      <c r="N98" s="329"/>
      <c r="O98" s="330">
        <f t="shared" si="10"/>
        <v>7.1</v>
      </c>
      <c r="P98" s="331" t="str">
        <f>VLOOKUP(B98,'Уч ЮН'!$A$3:$G$447,7,FALSE)</f>
        <v>Карасик Н.А.,А.Г.</v>
      </c>
      <c r="Q98" s="332">
        <v>4</v>
      </c>
      <c r="AF98" s="49"/>
      <c r="AG98" s="49"/>
      <c r="AH98" s="49"/>
      <c r="AI98" s="49"/>
      <c r="AJ98" s="49"/>
      <c r="AK98" s="49"/>
      <c r="AL98" s="49"/>
    </row>
    <row r="99" spans="1:38" s="1" customFormat="1" ht="15">
      <c r="A99" s="72">
        <v>9</v>
      </c>
      <c r="B99" s="47">
        <v>650</v>
      </c>
      <c r="C99" s="48" t="str">
        <f>VLOOKUP(B99,'Уч ЮН'!$A$3:$G$447,2,FALSE)</f>
        <v>Малютин Ярослав</v>
      </c>
      <c r="D99" s="91">
        <f>VLOOKUP(B99,'Уч ЮН'!$A$3:$G$447,3,FALSE)</f>
        <v>2001</v>
      </c>
      <c r="E99" s="326" t="str">
        <f>VLOOKUP(B99,'Уч ЮН'!$A$3:$G$447,4,FALSE)</f>
        <v>2</v>
      </c>
      <c r="F99" s="48" t="str">
        <f>VLOOKUP(B99,'Уч ЮН'!$A$3:$G$447,5,FALSE)</f>
        <v>Пензенская</v>
      </c>
      <c r="G99" s="96" t="str">
        <f>VLOOKUP(B99,'Уч ЮН'!$A$3:$G$447,6,FALSE)</f>
        <v>СШОР Заречный</v>
      </c>
      <c r="H99" s="45">
        <f t="shared" si="11"/>
        <v>7.1</v>
      </c>
      <c r="I99" s="45"/>
      <c r="J99" s="327">
        <f t="shared" si="9"/>
        <v>1</v>
      </c>
      <c r="K99" s="328">
        <f>VLOOKUP(B99,'Уч ЮН'!$A$3:$I$447,8,FALSE)</f>
        <v>0</v>
      </c>
      <c r="L99" s="327">
        <v>4</v>
      </c>
      <c r="M99" s="329">
        <v>7.1</v>
      </c>
      <c r="N99" s="329"/>
      <c r="O99" s="330">
        <f t="shared" si="10"/>
        <v>7.1</v>
      </c>
      <c r="P99" s="331" t="str">
        <f>VLOOKUP(B99,'Уч ЮН'!$A$3:$G$447,7,FALSE)</f>
        <v>Жиженкова С.С.</v>
      </c>
      <c r="Q99" s="332">
        <v>2</v>
      </c>
      <c r="AF99" s="49"/>
      <c r="AG99" s="49"/>
      <c r="AH99" s="49"/>
      <c r="AI99" s="49"/>
      <c r="AJ99" s="49"/>
      <c r="AK99" s="49"/>
      <c r="AL99" s="49"/>
    </row>
    <row r="100" spans="1:38" s="1" customFormat="1" ht="15">
      <c r="A100" s="72">
        <v>11</v>
      </c>
      <c r="B100" s="47">
        <v>341</v>
      </c>
      <c r="C100" s="48" t="str">
        <f>VLOOKUP(B100,'Уч ЮН'!$A$3:$G$447,2,FALSE)</f>
        <v>Гавриков Алексей</v>
      </c>
      <c r="D100" s="91">
        <f>VLOOKUP(B100,'Уч ЮН'!$A$3:$G$447,3,FALSE)</f>
        <v>2001</v>
      </c>
      <c r="E100" s="326">
        <f>VLOOKUP(B100,'Уч ЮН'!$A$3:$G$447,4,FALSE)</f>
        <v>1</v>
      </c>
      <c r="F100" s="48" t="str">
        <f>VLOOKUP(B100,'Уч ЮН'!$A$3:$G$447,5,FALSE)</f>
        <v>Тамбовская</v>
      </c>
      <c r="G100" s="96" t="str">
        <f>VLOOKUP(B100,'Уч ЮН'!$A$3:$G$447,6,FALSE)</f>
        <v>СШОР-3</v>
      </c>
      <c r="H100" s="45">
        <f t="shared" si="11"/>
        <v>7.2</v>
      </c>
      <c r="I100" s="45"/>
      <c r="J100" s="327">
        <f t="shared" si="9"/>
        <v>2</v>
      </c>
      <c r="K100" s="328">
        <f>VLOOKUP(B100,'Уч ЮН'!$A$3:$I$447,8,FALSE)</f>
        <v>0</v>
      </c>
      <c r="L100" s="327"/>
      <c r="M100" s="329">
        <v>7.2</v>
      </c>
      <c r="N100" s="329"/>
      <c r="O100" s="330">
        <f t="shared" si="10"/>
        <v>7.2</v>
      </c>
      <c r="P100" s="331" t="str">
        <f>VLOOKUP(B100,'Уч ЮН'!$A$3:$G$447,7,FALSE)</f>
        <v>Судомоина Т.Г.</v>
      </c>
      <c r="Q100" s="332">
        <v>5</v>
      </c>
      <c r="AF100" s="49"/>
      <c r="AG100" s="49"/>
      <c r="AH100" s="49"/>
      <c r="AI100" s="49"/>
      <c r="AJ100" s="49"/>
      <c r="AK100" s="49"/>
      <c r="AL100" s="49"/>
    </row>
    <row r="101" spans="1:38" s="1" customFormat="1" ht="15">
      <c r="A101" s="72">
        <v>11</v>
      </c>
      <c r="B101" s="47">
        <v>628</v>
      </c>
      <c r="C101" s="48" t="str">
        <f>VLOOKUP(B101,'Уч ЮН'!$A$3:$G$447,2,FALSE)</f>
        <v>Фомин Никита</v>
      </c>
      <c r="D101" s="91">
        <f>VLOOKUP(B101,'Уч ЮН'!$A$3:$G$447,3,FALSE)</f>
        <v>2000</v>
      </c>
      <c r="E101" s="326" t="str">
        <f>VLOOKUP(B101,'Уч ЮН'!$A$3:$G$447,4,FALSE)</f>
        <v>2</v>
      </c>
      <c r="F101" s="48" t="str">
        <f>VLOOKUP(B101,'Уч ЮН'!$A$3:$G$447,5,FALSE)</f>
        <v>Пензенская</v>
      </c>
      <c r="G101" s="96" t="str">
        <f>VLOOKUP(B101,'Уч ЮН'!$A$3:$G$447,6,FALSE)</f>
        <v>ПГУАС</v>
      </c>
      <c r="H101" s="45">
        <f t="shared" si="11"/>
        <v>7.2</v>
      </c>
      <c r="I101" s="45"/>
      <c r="J101" s="327">
        <f t="shared" si="9"/>
        <v>2</v>
      </c>
      <c r="K101" s="328">
        <f>VLOOKUP(B101,'Уч ЮН'!$A$3:$I$447,8,FALSE)</f>
        <v>0</v>
      </c>
      <c r="L101" s="327"/>
      <c r="M101" s="329">
        <v>7.2</v>
      </c>
      <c r="N101" s="329"/>
      <c r="O101" s="330">
        <f t="shared" si="10"/>
        <v>7.2</v>
      </c>
      <c r="P101" s="331" t="str">
        <f>VLOOKUP(B101,'Уч ЮН'!$A$3:$G$447,7,FALSE)</f>
        <v>Казуров М.А.,Аксенов А.В.</v>
      </c>
      <c r="Q101" s="332">
        <v>3</v>
      </c>
      <c r="AF101" s="49"/>
      <c r="AG101" s="49"/>
      <c r="AH101" s="49"/>
      <c r="AI101" s="49"/>
      <c r="AJ101" s="49"/>
      <c r="AK101" s="49"/>
      <c r="AL101" s="49"/>
    </row>
    <row r="102" spans="1:38" s="1" customFormat="1" ht="15">
      <c r="A102" s="72">
        <v>11</v>
      </c>
      <c r="B102" s="47">
        <v>601</v>
      </c>
      <c r="C102" s="48" t="str">
        <f>VLOOKUP(B102,'Уч ЮН'!$A$3:$G$447,2,FALSE)</f>
        <v>Бычков Никита</v>
      </c>
      <c r="D102" s="91">
        <f>VLOOKUP(B102,'Уч ЮН'!$A$3:$G$447,3,FALSE)</f>
        <v>2000</v>
      </c>
      <c r="E102" s="326" t="str">
        <f>VLOOKUP(B102,'Уч ЮН'!$A$3:$G$447,4,FALSE)</f>
        <v>1</v>
      </c>
      <c r="F102" s="48" t="str">
        <f>VLOOKUP(B102,'Уч ЮН'!$A$3:$G$447,5,FALSE)</f>
        <v>Пензенская</v>
      </c>
      <c r="G102" s="96" t="str">
        <f>VLOOKUP(B102,'Уч ЮН'!$A$3:$G$447,6,FALSE)</f>
        <v>СШ-6</v>
      </c>
      <c r="H102" s="45">
        <f t="shared" si="11"/>
        <v>7.2</v>
      </c>
      <c r="I102" s="45"/>
      <c r="J102" s="327">
        <f t="shared" si="9"/>
        <v>2</v>
      </c>
      <c r="K102" s="328" t="str">
        <f>VLOOKUP(B102,'Уч ЮН'!$A$3:$I$447,8,FALSE)</f>
        <v>л</v>
      </c>
      <c r="L102" s="327"/>
      <c r="M102" s="329">
        <v>7.2</v>
      </c>
      <c r="N102" s="329"/>
      <c r="O102" s="330">
        <f t="shared" si="10"/>
        <v>7.2</v>
      </c>
      <c r="P102" s="331" t="str">
        <f>VLOOKUP(B102,'Уч ЮН'!$A$3:$G$447,7,FALSE)</f>
        <v>Красновы Р.Б.,К.И.</v>
      </c>
      <c r="Q102" s="332">
        <v>3</v>
      </c>
      <c r="AF102" s="49"/>
      <c r="AG102" s="49"/>
      <c r="AH102" s="49"/>
      <c r="AI102" s="49"/>
      <c r="AJ102" s="49"/>
      <c r="AK102" s="49"/>
      <c r="AL102" s="49"/>
    </row>
    <row r="103" spans="1:38" s="1" customFormat="1" ht="15">
      <c r="A103" s="72">
        <v>11</v>
      </c>
      <c r="B103" s="47">
        <v>437</v>
      </c>
      <c r="C103" s="48" t="str">
        <f>VLOOKUP(B103,'Уч ЮН'!$A$3:$G$447,2,FALSE)</f>
        <v>Кирин Максим</v>
      </c>
      <c r="D103" s="91">
        <f>VLOOKUP(B103,'Уч ЮН'!$A$3:$G$447,3,FALSE)</f>
        <v>2001</v>
      </c>
      <c r="E103" s="326">
        <f>VLOOKUP(B103,'Уч ЮН'!$A$3:$G$447,4,FALSE)</f>
        <v>1</v>
      </c>
      <c r="F103" s="48" t="str">
        <f>VLOOKUP(B103,'Уч ЮН'!$A$3:$G$447,5,FALSE)</f>
        <v>Мордовия</v>
      </c>
      <c r="G103" s="96" t="str">
        <f>VLOOKUP(B103,'Уч ЮН'!$A$3:$G$447,6,FALSE)</f>
        <v>КСШОР</v>
      </c>
      <c r="H103" s="45">
        <f t="shared" si="11"/>
        <v>7.2</v>
      </c>
      <c r="I103" s="45"/>
      <c r="J103" s="327">
        <f t="shared" si="9"/>
        <v>2</v>
      </c>
      <c r="K103" s="328">
        <f>VLOOKUP(B103,'Уч ЮН'!$A$3:$I$447,8,FALSE)</f>
        <v>0</v>
      </c>
      <c r="L103" s="327"/>
      <c r="M103" s="329">
        <v>7.2</v>
      </c>
      <c r="N103" s="329"/>
      <c r="O103" s="330">
        <f t="shared" si="10"/>
        <v>7.2</v>
      </c>
      <c r="P103" s="331" t="str">
        <f>VLOOKUP(B103,'Уч ЮН'!$A$3:$G$447,7,FALSE)</f>
        <v>Кондов ГН Иванов АИ</v>
      </c>
      <c r="Q103" s="332">
        <v>3</v>
      </c>
      <c r="AF103" s="49"/>
      <c r="AG103" s="49"/>
      <c r="AH103" s="49"/>
      <c r="AI103" s="49"/>
      <c r="AJ103" s="49"/>
      <c r="AK103" s="49"/>
      <c r="AL103" s="49"/>
    </row>
    <row r="104" spans="1:38" s="1" customFormat="1" ht="15">
      <c r="A104" s="72">
        <v>11</v>
      </c>
      <c r="B104" s="47">
        <v>367</v>
      </c>
      <c r="C104" s="48" t="str">
        <f>VLOOKUP(B104,'Уч ЮН'!$A$3:$G$447,2,FALSE)</f>
        <v>Недобежкин Максим</v>
      </c>
      <c r="D104" s="91">
        <f>VLOOKUP(B104,'Уч ЮН'!$A$3:$G$447,3,FALSE)</f>
        <v>2000</v>
      </c>
      <c r="E104" s="326" t="str">
        <f>VLOOKUP(B104,'Уч ЮН'!$A$3:$G$447,4,FALSE)</f>
        <v>1</v>
      </c>
      <c r="F104" s="48" t="str">
        <f>VLOOKUP(B104,'Уч ЮН'!$A$3:$G$447,5,FALSE)</f>
        <v>Тамбовская</v>
      </c>
      <c r="G104" s="96" t="str">
        <f>VLOOKUP(B104,'Уч ЮН'!$A$3:$G$447,6,FALSE)</f>
        <v>СШ МЦПСР</v>
      </c>
      <c r="H104" s="45">
        <f t="shared" si="11"/>
        <v>7.2</v>
      </c>
      <c r="I104" s="45"/>
      <c r="J104" s="327">
        <f t="shared" si="9"/>
        <v>2</v>
      </c>
      <c r="K104" s="328">
        <f>VLOOKUP(B104,'Уч ЮН'!$A$3:$I$447,8,FALSE)</f>
        <v>0</v>
      </c>
      <c r="L104" s="327"/>
      <c r="M104" s="329">
        <v>7.2</v>
      </c>
      <c r="N104" s="329"/>
      <c r="O104" s="330">
        <f t="shared" si="10"/>
        <v>7.2</v>
      </c>
      <c r="P104" s="331" t="str">
        <f>VLOOKUP(B104,'Уч ЮН'!$A$3:$G$447,7,FALSE)</f>
        <v>Мироненко В.И.</v>
      </c>
      <c r="Q104" s="332">
        <v>4</v>
      </c>
      <c r="AF104" s="49"/>
      <c r="AG104" s="49"/>
      <c r="AH104" s="49"/>
      <c r="AI104" s="49"/>
      <c r="AJ104" s="49"/>
      <c r="AK104" s="49"/>
      <c r="AL104" s="49"/>
    </row>
    <row r="105" spans="1:38" s="1" customFormat="1" ht="15">
      <c r="A105" s="72">
        <v>11</v>
      </c>
      <c r="B105" s="47">
        <v>73</v>
      </c>
      <c r="C105" s="48" t="str">
        <f>VLOOKUP(B105,'Уч ЮН'!$A$3:$G$447,2,FALSE)</f>
        <v>Ефимов Игорь</v>
      </c>
      <c r="D105" s="91">
        <f>VLOOKUP(B105,'Уч ЮН'!$A$3:$G$447,3,FALSE)</f>
        <v>2000</v>
      </c>
      <c r="E105" s="326" t="str">
        <f>VLOOKUP(B105,'Уч ЮН'!$A$3:$G$447,4,FALSE)</f>
        <v>2</v>
      </c>
      <c r="F105" s="48" t="str">
        <f>VLOOKUP(B105,'Уч ЮН'!$A$3:$G$447,5,FALSE)</f>
        <v>Саратовская</v>
      </c>
      <c r="G105" s="96" t="str">
        <f>VLOOKUP(B105,'Уч ЮН'!$A$3:$G$447,6,FALSE)</f>
        <v>ДЮСШ Энгельс</v>
      </c>
      <c r="H105" s="45">
        <f t="shared" si="11"/>
        <v>7.2</v>
      </c>
      <c r="I105" s="45"/>
      <c r="J105" s="327">
        <f t="shared" si="9"/>
        <v>2</v>
      </c>
      <c r="K105" s="328">
        <f>VLOOKUP(B105,'Уч ЮН'!$A$3:$I$447,8,FALSE)</f>
        <v>0</v>
      </c>
      <c r="L105" s="327"/>
      <c r="M105" s="329">
        <v>7.2</v>
      </c>
      <c r="N105" s="329"/>
      <c r="O105" s="330">
        <f t="shared" si="10"/>
        <v>7.2</v>
      </c>
      <c r="P105" s="331" t="str">
        <f>VLOOKUP(B105,'Уч ЮН'!$A$3:$G$447,7,FALSE)</f>
        <v>Минахметова О.В.</v>
      </c>
      <c r="Q105" s="332">
        <v>4</v>
      </c>
      <c r="AF105" s="49"/>
      <c r="AG105" s="49"/>
      <c r="AH105" s="49"/>
      <c r="AI105" s="49"/>
      <c r="AJ105" s="49"/>
      <c r="AK105" s="49"/>
      <c r="AL105" s="49"/>
    </row>
    <row r="106" spans="1:38" s="1" customFormat="1" ht="15">
      <c r="A106" s="72">
        <v>17</v>
      </c>
      <c r="B106" s="47">
        <v>200</v>
      </c>
      <c r="C106" s="48" t="str">
        <f>VLOOKUP(B106,'Уч ЮН'!$A$3:$G$447,2,FALSE)</f>
        <v>Исаев Ринат</v>
      </c>
      <c r="D106" s="91">
        <f>VLOOKUP(B106,'Уч ЮН'!$A$3:$G$447,3,FALSE)</f>
        <v>2000</v>
      </c>
      <c r="E106" s="326"/>
      <c r="F106" s="48" t="str">
        <f>VLOOKUP(B106,'Уч ЮН'!$A$3:$G$447,5,FALSE)</f>
        <v>Пензенская</v>
      </c>
      <c r="G106" s="96" t="str">
        <f>VLOOKUP(B106,'Уч ЮН'!$A$3:$G$447,6,FALSE)</f>
        <v>СШ-6</v>
      </c>
      <c r="H106" s="45">
        <f t="shared" si="11"/>
        <v>7.3</v>
      </c>
      <c r="I106" s="45"/>
      <c r="J106" s="327">
        <f t="shared" si="9"/>
        <v>2</v>
      </c>
      <c r="K106" s="328" t="str">
        <f>VLOOKUP(B106,'Уч ЮН'!$A$3:$I$447,8,FALSE)</f>
        <v>л</v>
      </c>
      <c r="L106" s="327"/>
      <c r="M106" s="329">
        <v>7.3</v>
      </c>
      <c r="N106" s="329"/>
      <c r="O106" s="330">
        <f t="shared" si="10"/>
        <v>7.3</v>
      </c>
      <c r="P106" s="331" t="str">
        <f>VLOOKUP(B106,'Уч ЮН'!$A$3:$G$447,7,FALSE)</f>
        <v>Дубоносова С.В.</v>
      </c>
      <c r="Q106" s="332">
        <v>6</v>
      </c>
      <c r="AF106" s="49"/>
      <c r="AG106" s="49"/>
      <c r="AH106" s="49"/>
      <c r="AI106" s="49"/>
      <c r="AJ106" s="49"/>
      <c r="AK106" s="49"/>
      <c r="AL106" s="49"/>
    </row>
    <row r="107" spans="1:38" s="1" customFormat="1" ht="15">
      <c r="A107" s="72">
        <v>17</v>
      </c>
      <c r="B107" s="47">
        <v>563</v>
      </c>
      <c r="C107" s="48" t="str">
        <f>VLOOKUP(B107,'Уч ЮН'!$A$3:$G$447,2,FALSE)</f>
        <v>Важенин Тихон</v>
      </c>
      <c r="D107" s="91">
        <f>VLOOKUP(B107,'Уч ЮН'!$A$3:$G$447,3,FALSE)</f>
        <v>2000</v>
      </c>
      <c r="E107" s="326" t="str">
        <f>VLOOKUP(B107,'Уч ЮН'!$A$3:$G$447,4,FALSE)</f>
        <v>3</v>
      </c>
      <c r="F107" s="48" t="str">
        <f>VLOOKUP(B107,'Уч ЮН'!$A$3:$G$447,5,FALSE)</f>
        <v>Пензенская</v>
      </c>
      <c r="G107" s="96" t="str">
        <f>VLOOKUP(B107,'Уч ЮН'!$A$3:$G$447,6,FALSE)</f>
        <v>СШ-6</v>
      </c>
      <c r="H107" s="45">
        <f t="shared" si="11"/>
        <v>7.3</v>
      </c>
      <c r="I107" s="45"/>
      <c r="J107" s="327">
        <f t="shared" si="9"/>
        <v>2</v>
      </c>
      <c r="K107" s="328" t="str">
        <f>VLOOKUP(B107,'Уч ЮН'!$A$3:$I$447,8,FALSE)</f>
        <v>л</v>
      </c>
      <c r="L107" s="327"/>
      <c r="M107" s="329">
        <v>7.3</v>
      </c>
      <c r="N107" s="329"/>
      <c r="O107" s="330">
        <f t="shared" si="10"/>
        <v>7.3</v>
      </c>
      <c r="P107" s="331" t="str">
        <f>VLOOKUP(B107,'Уч ЮН'!$A$3:$G$447,7,FALSE)</f>
        <v>Земсков А.М.</v>
      </c>
      <c r="Q107" s="332">
        <v>4</v>
      </c>
      <c r="AF107" s="49"/>
      <c r="AG107" s="49"/>
      <c r="AH107" s="49"/>
      <c r="AI107" s="49"/>
      <c r="AJ107" s="49"/>
      <c r="AK107" s="49"/>
      <c r="AL107" s="49"/>
    </row>
    <row r="108" spans="1:38" s="1" customFormat="1" ht="15">
      <c r="A108" s="72">
        <v>19</v>
      </c>
      <c r="B108" s="47">
        <v>547</v>
      </c>
      <c r="C108" s="48" t="str">
        <f>VLOOKUP(B108,'Уч ЮН'!$A$3:$G$447,2,FALSE)</f>
        <v>Пламеннов Кирилл</v>
      </c>
      <c r="D108" s="91">
        <f>VLOOKUP(B108,'Уч ЮН'!$A$3:$G$447,3,FALSE)</f>
        <v>2000</v>
      </c>
      <c r="E108" s="326"/>
      <c r="F108" s="48" t="str">
        <f>VLOOKUP(B108,'Уч ЮН'!$A$3:$G$447,5,FALSE)</f>
        <v>Пензенская</v>
      </c>
      <c r="G108" s="96" t="str">
        <f>VLOOKUP(B108,'Уч ЮН'!$A$3:$G$447,6,FALSE)</f>
        <v>СШ-6,ПензГТУ</v>
      </c>
      <c r="H108" s="45">
        <f t="shared" si="11"/>
        <v>7.4</v>
      </c>
      <c r="I108" s="45"/>
      <c r="J108" s="327">
        <f t="shared" si="9"/>
        <v>2</v>
      </c>
      <c r="K108" s="328" t="str">
        <f>VLOOKUP(B108,'Уч ЮН'!$A$3:$I$447,8,FALSE)</f>
        <v>л</v>
      </c>
      <c r="L108" s="327"/>
      <c r="M108" s="329">
        <v>7.4</v>
      </c>
      <c r="N108" s="329"/>
      <c r="O108" s="330">
        <f t="shared" si="10"/>
        <v>7.4</v>
      </c>
      <c r="P108" s="331" t="str">
        <f>VLOOKUP(B108,'Уч ЮН'!$A$3:$G$447,7,FALSE)</f>
        <v>Болгов Л.В.</v>
      </c>
      <c r="Q108" s="332">
        <v>4</v>
      </c>
      <c r="AF108" s="49"/>
      <c r="AG108" s="49"/>
      <c r="AH108" s="49"/>
      <c r="AI108" s="49"/>
      <c r="AJ108" s="49"/>
      <c r="AK108" s="49"/>
      <c r="AL108" s="49"/>
    </row>
    <row r="109" spans="1:38" s="1" customFormat="1" ht="15">
      <c r="A109" s="72">
        <v>19</v>
      </c>
      <c r="B109" s="47">
        <v>70</v>
      </c>
      <c r="C109" s="48" t="str">
        <f>VLOOKUP(B109,'Уч ЮН'!$A$3:$G$447,2,FALSE)</f>
        <v>Аразов Саид</v>
      </c>
      <c r="D109" s="91">
        <f>VLOOKUP(B109,'Уч ЮН'!$A$3:$G$447,3,FALSE)</f>
        <v>2000</v>
      </c>
      <c r="E109" s="326" t="str">
        <f>VLOOKUP(B109,'Уч ЮН'!$A$3:$G$447,4,FALSE)</f>
        <v>2</v>
      </c>
      <c r="F109" s="48" t="str">
        <f>VLOOKUP(B109,'Уч ЮН'!$A$3:$G$447,5,FALSE)</f>
        <v>Саратовская</v>
      </c>
      <c r="G109" s="96" t="str">
        <f>VLOOKUP(B109,'Уч ЮН'!$A$3:$G$447,6,FALSE)</f>
        <v>ДЮСШ Энгельс</v>
      </c>
      <c r="H109" s="45">
        <f t="shared" si="11"/>
        <v>7.4</v>
      </c>
      <c r="I109" s="45"/>
      <c r="J109" s="327">
        <f t="shared" si="9"/>
        <v>2</v>
      </c>
      <c r="K109" s="328">
        <f>VLOOKUP(B109,'Уч ЮН'!$A$3:$I$447,8,FALSE)</f>
        <v>0</v>
      </c>
      <c r="L109" s="327"/>
      <c r="M109" s="329">
        <v>7.4</v>
      </c>
      <c r="N109" s="329"/>
      <c r="O109" s="330">
        <f t="shared" si="10"/>
        <v>7.4</v>
      </c>
      <c r="P109" s="331" t="str">
        <f>VLOOKUP(B109,'Уч ЮН'!$A$3:$G$447,7,FALSE)</f>
        <v>Ромашко М.А.</v>
      </c>
      <c r="Q109" s="332">
        <v>5</v>
      </c>
      <c r="AF109" s="49"/>
      <c r="AG109" s="49"/>
      <c r="AH109" s="49"/>
      <c r="AI109" s="49"/>
      <c r="AJ109" s="49"/>
      <c r="AK109" s="49"/>
      <c r="AL109" s="49"/>
    </row>
    <row r="110" spans="1:38" s="1" customFormat="1" ht="15">
      <c r="A110" s="72">
        <v>19</v>
      </c>
      <c r="B110" s="47">
        <v>140</v>
      </c>
      <c r="C110" s="48" t="str">
        <f>VLOOKUP(B110,'Уч ЮН'!$A$3:$G$447,2,FALSE)</f>
        <v>Елистратов Сергей</v>
      </c>
      <c r="D110" s="91">
        <f>VLOOKUP(B110,'Уч ЮН'!$A$3:$G$447,3,FALSE)</f>
        <v>2001</v>
      </c>
      <c r="E110" s="326">
        <f>VLOOKUP(B110,'Уч ЮН'!$A$3:$G$447,4,FALSE)</f>
        <v>2</v>
      </c>
      <c r="F110" s="48" t="str">
        <f>VLOOKUP(B110,'Уч ЮН'!$A$3:$G$447,5,FALSE)</f>
        <v>Саратовская</v>
      </c>
      <c r="G110" s="96" t="str">
        <f>VLOOKUP(B110,'Уч ЮН'!$A$3:$G$447,6,FALSE)</f>
        <v>СШОР-6</v>
      </c>
      <c r="H110" s="45">
        <f t="shared" si="11"/>
        <v>7.4</v>
      </c>
      <c r="I110" s="45"/>
      <c r="J110" s="327">
        <f t="shared" si="9"/>
        <v>2</v>
      </c>
      <c r="K110" s="328">
        <f>VLOOKUP(B110,'Уч ЮН'!$A$3:$I$447,8,FALSE)</f>
        <v>0</v>
      </c>
      <c r="L110" s="327"/>
      <c r="M110" s="329">
        <v>7.4</v>
      </c>
      <c r="N110" s="329"/>
      <c r="O110" s="330">
        <f t="shared" si="10"/>
        <v>7.4</v>
      </c>
      <c r="P110" s="331" t="str">
        <f>VLOOKUP(B110,'Уч ЮН'!$A$3:$G$447,7,FALSE)</f>
        <v>Беликовы Н.И., Ю.Б.</v>
      </c>
      <c r="Q110" s="332">
        <v>6</v>
      </c>
      <c r="AF110" s="49"/>
      <c r="AG110" s="49"/>
      <c r="AH110" s="49"/>
      <c r="AI110" s="49"/>
      <c r="AJ110" s="49"/>
      <c r="AK110" s="49"/>
      <c r="AL110" s="49"/>
    </row>
    <row r="111" spans="1:38" s="1" customFormat="1" ht="15">
      <c r="A111" s="72">
        <v>22</v>
      </c>
      <c r="B111" s="47">
        <v>222</v>
      </c>
      <c r="C111" s="48" t="str">
        <f>VLOOKUP(B111,'Уч ЮН'!$A$3:$G$447,2,FALSE)</f>
        <v>Каравайкин Илья</v>
      </c>
      <c r="D111" s="91">
        <f>VLOOKUP(B111,'Уч ЮН'!$A$3:$G$447,3,FALSE)</f>
        <v>2001</v>
      </c>
      <c r="E111" s="326" t="str">
        <f>VLOOKUP(B111,'Уч ЮН'!$A$3:$G$447,4,FALSE)</f>
        <v>3</v>
      </c>
      <c r="F111" s="48" t="str">
        <f>VLOOKUP(B111,'Уч ЮН'!$A$3:$G$447,5,FALSE)</f>
        <v>Пензенская</v>
      </c>
      <c r="G111" s="96" t="str">
        <f>VLOOKUP(B111,'Уч ЮН'!$A$3:$G$447,6,FALSE)</f>
        <v>ДЮСШ Нижнеломовский</v>
      </c>
      <c r="H111" s="45">
        <f t="shared" si="11"/>
        <v>7.5</v>
      </c>
      <c r="I111" s="45"/>
      <c r="J111" s="327">
        <f t="shared" si="9"/>
        <v>3</v>
      </c>
      <c r="K111" s="328">
        <f>VLOOKUP(B111,'Уч ЮН'!$A$3:$I$447,8,FALSE)</f>
        <v>0</v>
      </c>
      <c r="L111" s="327"/>
      <c r="M111" s="329">
        <v>7.5</v>
      </c>
      <c r="N111" s="329"/>
      <c r="O111" s="330">
        <f t="shared" si="10"/>
        <v>7.5</v>
      </c>
      <c r="P111" s="331" t="str">
        <f>VLOOKUP(B111,'Уч ЮН'!$A$3:$G$447,7,FALSE)</f>
        <v>Бесчастнова Л.Н.</v>
      </c>
      <c r="Q111" s="332">
        <v>7</v>
      </c>
      <c r="AF111" s="49"/>
      <c r="AG111" s="49"/>
      <c r="AH111" s="49"/>
      <c r="AI111" s="49"/>
      <c r="AJ111" s="49"/>
      <c r="AK111" s="49"/>
      <c r="AL111" s="49"/>
    </row>
    <row r="112" spans="1:38" s="1" customFormat="1" ht="15">
      <c r="A112" s="72">
        <v>23</v>
      </c>
      <c r="B112" s="47">
        <v>534</v>
      </c>
      <c r="C112" s="48" t="str">
        <f>VLOOKUP(B112,'Уч ЮН'!$A$3:$G$447,2,FALSE)</f>
        <v>Бакалов Дмитрий</v>
      </c>
      <c r="D112" s="91">
        <f>VLOOKUP(B112,'Уч ЮН'!$A$3:$G$447,3,FALSE)</f>
        <v>2001</v>
      </c>
      <c r="E112" s="326" t="str">
        <f>VLOOKUP(B112,'Уч ЮН'!$A$3:$G$447,4,FALSE)</f>
        <v>2</v>
      </c>
      <c r="F112" s="48" t="str">
        <f>VLOOKUP(B112,'Уч ЮН'!$A$3:$G$447,5,FALSE)</f>
        <v>Пензенская</v>
      </c>
      <c r="G112" s="96" t="str">
        <f>VLOOKUP(B112,'Уч ЮН'!$A$3:$G$447,6,FALSE)</f>
        <v>Губ.лицей</v>
      </c>
      <c r="H112" s="45">
        <f t="shared" si="11"/>
        <v>7.6</v>
      </c>
      <c r="I112" s="45"/>
      <c r="J112" s="327">
        <f t="shared" si="9"/>
        <v>3</v>
      </c>
      <c r="K112" s="328" t="str">
        <f>VLOOKUP(B112,'Уч ЮН'!$A$3:$I$447,8,FALSE)</f>
        <v>л</v>
      </c>
      <c r="L112" s="327"/>
      <c r="M112" s="329">
        <v>7.6</v>
      </c>
      <c r="N112" s="329"/>
      <c r="O112" s="330">
        <f t="shared" si="10"/>
        <v>7.6</v>
      </c>
      <c r="P112" s="331" t="str">
        <f>VLOOKUP(B112,'Уч ЮН'!$A$3:$G$447,7,FALSE)</f>
        <v>Шиндин Н.Г.</v>
      </c>
      <c r="Q112" s="332">
        <v>8</v>
      </c>
      <c r="AF112" s="49"/>
      <c r="AG112" s="49"/>
      <c r="AH112" s="49"/>
      <c r="AI112" s="49"/>
      <c r="AJ112" s="49"/>
      <c r="AK112" s="49"/>
      <c r="AL112" s="49"/>
    </row>
    <row r="113" spans="1:38" s="1" customFormat="1" ht="15">
      <c r="A113" s="72">
        <v>23</v>
      </c>
      <c r="B113" s="47">
        <v>237</v>
      </c>
      <c r="C113" s="48" t="str">
        <f>VLOOKUP(B113,'Уч ЮН'!$A$3:$G$447,2,FALSE)</f>
        <v>Цивадзе Мамука</v>
      </c>
      <c r="D113" s="91">
        <f>VLOOKUP(B113,'Уч ЮН'!$A$3:$G$447,3,FALSE)</f>
        <v>2001</v>
      </c>
      <c r="E113" s="326"/>
      <c r="F113" s="48" t="str">
        <f>VLOOKUP(B113,'Уч ЮН'!$A$3:$G$447,5,FALSE)</f>
        <v>Пензенская</v>
      </c>
      <c r="G113" s="96" t="str">
        <f>VLOOKUP(B113,'Уч ЮН'!$A$3:$G$447,6,FALSE)</f>
        <v>ДЮСШ Сердобск</v>
      </c>
      <c r="H113" s="45">
        <f t="shared" si="11"/>
        <v>7.6</v>
      </c>
      <c r="I113" s="45"/>
      <c r="J113" s="327">
        <f t="shared" si="9"/>
        <v>3</v>
      </c>
      <c r="K113" s="328">
        <f>VLOOKUP(B113,'Уч ЮН'!$A$3:$I$447,8,FALSE)</f>
        <v>0</v>
      </c>
      <c r="L113" s="327"/>
      <c r="M113" s="329">
        <v>7.6</v>
      </c>
      <c r="N113" s="329"/>
      <c r="O113" s="330">
        <f t="shared" si="10"/>
        <v>7.6</v>
      </c>
      <c r="P113" s="331" t="str">
        <f>VLOOKUP(B113,'Уч ЮН'!$A$3:$G$447,7,FALSE)</f>
        <v>Янина Е.С.</v>
      </c>
      <c r="Q113" s="332">
        <v>7</v>
      </c>
      <c r="AF113" s="49"/>
      <c r="AG113" s="49"/>
      <c r="AH113" s="49"/>
      <c r="AI113" s="49"/>
      <c r="AJ113" s="49"/>
      <c r="AK113" s="49"/>
      <c r="AL113" s="49"/>
    </row>
    <row r="114" spans="1:38" s="1" customFormat="1" ht="15">
      <c r="A114" s="72">
        <v>23</v>
      </c>
      <c r="B114" s="47">
        <v>240</v>
      </c>
      <c r="C114" s="48" t="str">
        <f>VLOOKUP(B114,'Уч ЮН'!$A$3:$G$447,2,FALSE)</f>
        <v>Прудентов Иван</v>
      </c>
      <c r="D114" s="91">
        <f>VLOOKUP(B114,'Уч ЮН'!$A$3:$G$447,3,FALSE)</f>
        <v>2001</v>
      </c>
      <c r="E114" s="326"/>
      <c r="F114" s="48" t="str">
        <f>VLOOKUP(B114,'Уч ЮН'!$A$3:$G$447,5,FALSE)</f>
        <v>Пензенская</v>
      </c>
      <c r="G114" s="96" t="str">
        <f>VLOOKUP(B114,'Уч ЮН'!$A$3:$G$447,6,FALSE)</f>
        <v>ДЮСШ Сердобск</v>
      </c>
      <c r="H114" s="45">
        <f t="shared" si="11"/>
        <v>7.6</v>
      </c>
      <c r="I114" s="45"/>
      <c r="J114" s="327">
        <f t="shared" si="9"/>
        <v>3</v>
      </c>
      <c r="K114" s="328">
        <f>VLOOKUP(B114,'Уч ЮН'!$A$3:$I$447,8,FALSE)</f>
        <v>0</v>
      </c>
      <c r="L114" s="327"/>
      <c r="M114" s="329">
        <v>7.6</v>
      </c>
      <c r="N114" s="329"/>
      <c r="O114" s="330">
        <f t="shared" si="10"/>
        <v>7.6</v>
      </c>
      <c r="P114" s="331" t="str">
        <f>VLOOKUP(B114,'Уч ЮН'!$A$3:$G$447,7,FALSE)</f>
        <v>Янина Е.С.</v>
      </c>
      <c r="Q114" s="332">
        <v>1</v>
      </c>
      <c r="AF114" s="49"/>
      <c r="AG114" s="49"/>
      <c r="AH114" s="49"/>
      <c r="AI114" s="49"/>
      <c r="AJ114" s="49"/>
      <c r="AK114" s="49"/>
      <c r="AL114" s="49"/>
    </row>
    <row r="115" spans="1:38" s="1" customFormat="1" ht="15">
      <c r="A115" s="72">
        <v>26</v>
      </c>
      <c r="B115" s="47">
        <v>75</v>
      </c>
      <c r="C115" s="48" t="str">
        <f>VLOOKUP(B115,'Уч ЮН'!$A$3:$G$447,2,FALSE)</f>
        <v>Кондрашов Сергей</v>
      </c>
      <c r="D115" s="91">
        <f>VLOOKUP(B115,'Уч ЮН'!$A$3:$G$447,3,FALSE)</f>
        <v>2001</v>
      </c>
      <c r="E115" s="326" t="str">
        <f>VLOOKUP(B115,'Уч ЮН'!$A$3:$G$447,4,FALSE)</f>
        <v>2</v>
      </c>
      <c r="F115" s="48" t="str">
        <f>VLOOKUP(B115,'Уч ЮН'!$A$3:$G$447,5,FALSE)</f>
        <v>Саратовская</v>
      </c>
      <c r="G115" s="96" t="str">
        <f>VLOOKUP(B115,'Уч ЮН'!$A$3:$G$447,6,FALSE)</f>
        <v>ДЮСШ Энгельс</v>
      </c>
      <c r="H115" s="45">
        <f t="shared" si="11"/>
        <v>7.7</v>
      </c>
      <c r="I115" s="45"/>
      <c r="J115" s="327">
        <f t="shared" si="9"/>
        <v>3</v>
      </c>
      <c r="K115" s="328">
        <f>VLOOKUP(B115,'Уч ЮН'!$A$3:$I$447,8,FALSE)</f>
        <v>0</v>
      </c>
      <c r="L115" s="327"/>
      <c r="M115" s="329">
        <v>7.7</v>
      </c>
      <c r="N115" s="329"/>
      <c r="O115" s="330">
        <f t="shared" si="10"/>
        <v>7.7</v>
      </c>
      <c r="P115" s="331" t="str">
        <f>VLOOKUP(B115,'Уч ЮН'!$A$3:$G$447,7,FALSE)</f>
        <v>Минахметова О.В.</v>
      </c>
      <c r="Q115" s="332">
        <v>6</v>
      </c>
      <c r="AF115" s="49"/>
      <c r="AG115" s="49"/>
      <c r="AH115" s="49"/>
      <c r="AI115" s="49"/>
      <c r="AJ115" s="49"/>
      <c r="AK115" s="49"/>
      <c r="AL115" s="49"/>
    </row>
    <row r="116" spans="1:38" s="1" customFormat="1" ht="15">
      <c r="A116" s="72">
        <v>26</v>
      </c>
      <c r="B116" s="47">
        <v>169</v>
      </c>
      <c r="C116" s="48" t="str">
        <f>VLOOKUP(B116,'Уч ЮН'!$A$3:$G$447,2,FALSE)</f>
        <v>Фролов Сергей</v>
      </c>
      <c r="D116" s="91">
        <f>VLOOKUP(B116,'Уч ЮН'!$A$3:$G$447,3,FALSE)</f>
        <v>2000</v>
      </c>
      <c r="E116" s="326">
        <f>VLOOKUP(B116,'Уч ЮН'!$A$3:$G$447,4,FALSE)</f>
        <v>2</v>
      </c>
      <c r="F116" s="48" t="str">
        <f>VLOOKUP(B116,'Уч ЮН'!$A$3:$G$447,5,FALSE)</f>
        <v>Саратовская</v>
      </c>
      <c r="G116" s="96" t="str">
        <f>VLOOKUP(B116,'Уч ЮН'!$A$3:$G$447,6,FALSE)</f>
        <v>СШОР-6</v>
      </c>
      <c r="H116" s="45">
        <f t="shared" si="11"/>
        <v>7.7</v>
      </c>
      <c r="I116" s="45"/>
      <c r="J116" s="327">
        <f t="shared" si="9"/>
        <v>3</v>
      </c>
      <c r="K116" s="328">
        <f>VLOOKUP(B116,'Уч ЮН'!$A$3:$I$447,8,FALSE)</f>
        <v>0</v>
      </c>
      <c r="L116" s="327"/>
      <c r="M116" s="329">
        <v>7.7</v>
      </c>
      <c r="N116" s="329"/>
      <c r="O116" s="330">
        <f t="shared" si="10"/>
        <v>7.7</v>
      </c>
      <c r="P116" s="331" t="str">
        <f>VLOOKUP(B116,'Уч ЮН'!$A$3:$G$447,7,FALSE)</f>
        <v>Беликовы Н.И., Ю.Б.</v>
      </c>
      <c r="Q116" s="332">
        <v>2</v>
      </c>
      <c r="AF116" s="49"/>
      <c r="AG116" s="49"/>
      <c r="AH116" s="49"/>
      <c r="AI116" s="49"/>
      <c r="AJ116" s="49"/>
      <c r="AK116" s="49"/>
      <c r="AL116" s="49"/>
    </row>
    <row r="117" spans="1:38" s="1" customFormat="1" ht="15">
      <c r="A117" s="72">
        <v>28</v>
      </c>
      <c r="B117" s="47">
        <v>238</v>
      </c>
      <c r="C117" s="48" t="str">
        <f>VLOOKUP(B117,'Уч ЮН'!$A$3:$G$447,2,FALSE)</f>
        <v>Кондаков Никита</v>
      </c>
      <c r="D117" s="91">
        <f>VLOOKUP(B117,'Уч ЮН'!$A$3:$G$447,3,FALSE)</f>
        <v>2001</v>
      </c>
      <c r="E117" s="326"/>
      <c r="F117" s="48" t="str">
        <f>VLOOKUP(B117,'Уч ЮН'!$A$3:$G$447,5,FALSE)</f>
        <v>Пензенская</v>
      </c>
      <c r="G117" s="96" t="str">
        <f>VLOOKUP(B117,'Уч ЮН'!$A$3:$G$447,6,FALSE)</f>
        <v>ДЮСШ Сердобск</v>
      </c>
      <c r="H117" s="45">
        <f t="shared" si="11"/>
        <v>7.8</v>
      </c>
      <c r="I117" s="45"/>
      <c r="J117" s="327">
        <f t="shared" si="9"/>
        <v>3</v>
      </c>
      <c r="K117" s="328">
        <f>VLOOKUP(B117,'Уч ЮН'!$A$3:$I$447,8,FALSE)</f>
        <v>0</v>
      </c>
      <c r="L117" s="327"/>
      <c r="M117" s="329">
        <v>7.8</v>
      </c>
      <c r="N117" s="329"/>
      <c r="O117" s="330">
        <f t="shared" si="10"/>
        <v>7.8</v>
      </c>
      <c r="P117" s="331" t="str">
        <f>VLOOKUP(B117,'Уч ЮН'!$A$3:$G$447,7,FALSE)</f>
        <v>Янина Е.С.</v>
      </c>
      <c r="Q117" s="332">
        <v>3</v>
      </c>
      <c r="AF117" s="49"/>
      <c r="AG117" s="49"/>
      <c r="AH117" s="49"/>
      <c r="AI117" s="49"/>
      <c r="AJ117" s="49"/>
      <c r="AK117" s="49"/>
      <c r="AL117" s="49"/>
    </row>
    <row r="118" spans="1:38" s="1" customFormat="1" ht="15">
      <c r="A118" s="72">
        <v>29</v>
      </c>
      <c r="B118" s="47">
        <v>239</v>
      </c>
      <c r="C118" s="48" t="str">
        <f>VLOOKUP(B118,'Уч ЮН'!$A$3:$G$447,2,FALSE)</f>
        <v>Захаров Константин</v>
      </c>
      <c r="D118" s="91">
        <f>VLOOKUP(B118,'Уч ЮН'!$A$3:$G$447,3,FALSE)</f>
        <v>2001</v>
      </c>
      <c r="E118" s="326"/>
      <c r="F118" s="48" t="str">
        <f>VLOOKUP(B118,'Уч ЮН'!$A$3:$G$447,5,FALSE)</f>
        <v>Пензенская</v>
      </c>
      <c r="G118" s="96" t="str">
        <f>VLOOKUP(B118,'Уч ЮН'!$A$3:$G$447,6,FALSE)</f>
        <v>ДЮСШ Сердобск</v>
      </c>
      <c r="H118" s="45">
        <f t="shared" si="11"/>
        <v>8</v>
      </c>
      <c r="I118" s="45"/>
      <c r="J118" s="327" t="str">
        <f t="shared" si="9"/>
        <v>1ю</v>
      </c>
      <c r="K118" s="328">
        <f>VLOOKUP(B118,'Уч ЮН'!$A$3:$I$447,8,FALSE)</f>
        <v>0</v>
      </c>
      <c r="L118" s="327"/>
      <c r="M118" s="329">
        <v>8</v>
      </c>
      <c r="N118" s="329"/>
      <c r="O118" s="330">
        <f t="shared" si="10"/>
        <v>8</v>
      </c>
      <c r="P118" s="331" t="str">
        <f>VLOOKUP(B118,'Уч ЮН'!$A$3:$G$447,7,FALSE)</f>
        <v>Янина Е.С.</v>
      </c>
      <c r="Q118" s="332">
        <v>4</v>
      </c>
      <c r="AF118" s="49"/>
      <c r="AG118" s="49"/>
      <c r="AH118" s="49"/>
      <c r="AI118" s="49"/>
      <c r="AJ118" s="49"/>
      <c r="AK118" s="49"/>
      <c r="AL118" s="49"/>
    </row>
    <row r="119" spans="1:38" s="1" customFormat="1" ht="15" hidden="1">
      <c r="A119" s="312"/>
      <c r="B119" s="313">
        <v>109</v>
      </c>
      <c r="C119" s="314" t="e">
        <f>VLOOKUP(B119,'Уч ЮН'!$A$3:$G$447,2,FALSE)</f>
        <v>#N/A</v>
      </c>
      <c r="D119" s="315" t="e">
        <f>VLOOKUP(B119,'Уч ЮН'!$A$3:$G$447,3,FALSE)</f>
        <v>#N/A</v>
      </c>
      <c r="E119" s="316" t="e">
        <f>VLOOKUP(B119,'Уч ЮН'!$A$3:$G$447,4,FALSE)</f>
        <v>#N/A</v>
      </c>
      <c r="F119" s="314" t="e">
        <f>VLOOKUP(B119,'Уч ЮН'!$A$3:$G$447,5,FALSE)</f>
        <v>#N/A</v>
      </c>
      <c r="G119" s="317" t="e">
        <f>VLOOKUP(B119,'Уч ЮН'!$A$3:$G$447,6,FALSE)</f>
        <v>#N/A</v>
      </c>
      <c r="H119" s="318" t="str">
        <f t="shared" si="11"/>
        <v>н.я</v>
      </c>
      <c r="I119" s="318"/>
      <c r="J119" s="319"/>
      <c r="K119" s="320" t="e">
        <f>VLOOKUP(B119,'Уч ЮН'!$A$3:$I$447,8,FALSE)</f>
        <v>#N/A</v>
      </c>
      <c r="L119" s="319"/>
      <c r="M119" s="321" t="s">
        <v>573</v>
      </c>
      <c r="N119" s="321"/>
      <c r="O119" s="322" t="e">
        <f t="shared" si="10"/>
        <v>#NUM!</v>
      </c>
      <c r="P119" s="323" t="e">
        <f>VLOOKUP(B119,'Уч ЮН'!$A$3:$G$447,7,FALSE)</f>
        <v>#N/A</v>
      </c>
      <c r="Q119" s="324"/>
      <c r="R119" s="325"/>
      <c r="S119" s="325"/>
      <c r="T119" s="325"/>
      <c r="U119" s="325"/>
      <c r="AF119" s="49"/>
      <c r="AG119" s="49"/>
      <c r="AH119" s="49"/>
      <c r="AI119" s="49"/>
      <c r="AJ119" s="49"/>
      <c r="AK119" s="49"/>
      <c r="AL119" s="49"/>
    </row>
    <row r="120" spans="1:38" s="1" customFormat="1" ht="15" hidden="1">
      <c r="A120" s="130"/>
      <c r="B120" s="38">
        <v>466</v>
      </c>
      <c r="C120" s="119" t="e">
        <f>VLOOKUP(B120,'Уч ЮН'!$A$3:$G$447,2,FALSE)</f>
        <v>#N/A</v>
      </c>
      <c r="D120" s="117" t="e">
        <f>VLOOKUP(B120,'Уч ЮН'!$A$3:$G$447,3,FALSE)</f>
        <v>#N/A</v>
      </c>
      <c r="E120" s="118" t="e">
        <f>VLOOKUP(B120,'Уч ЮН'!$A$3:$G$447,4,FALSE)</f>
        <v>#N/A</v>
      </c>
      <c r="F120" s="119" t="e">
        <f>VLOOKUP(B120,'Уч ЮН'!$A$3:$G$447,5,FALSE)</f>
        <v>#N/A</v>
      </c>
      <c r="G120" s="121" t="e">
        <f>VLOOKUP(B120,'Уч ЮН'!$A$3:$G$447,6,FALSE)</f>
        <v>#N/A</v>
      </c>
      <c r="H120" s="122" t="str">
        <f t="shared" si="11"/>
        <v>н.я</v>
      </c>
      <c r="I120" s="122"/>
      <c r="J120" s="59"/>
      <c r="K120" s="249" t="e">
        <f>VLOOKUP(B120,'Уч ЮН'!$A$3:$I$447,8,FALSE)</f>
        <v>#N/A</v>
      </c>
      <c r="L120" s="59"/>
      <c r="M120" s="123" t="s">
        <v>573</v>
      </c>
      <c r="N120" s="123"/>
      <c r="O120" s="124" t="e">
        <f t="shared" si="10"/>
        <v>#NUM!</v>
      </c>
      <c r="P120" s="125" t="e">
        <f>VLOOKUP(B120,'Уч ЮН'!$A$3:$G$447,7,FALSE)</f>
        <v>#N/A</v>
      </c>
      <c r="Q120" s="57"/>
      <c r="R120" s="55"/>
      <c r="S120" s="55"/>
      <c r="T120" s="55"/>
      <c r="U120" s="55"/>
      <c r="AF120" s="49"/>
      <c r="AG120" s="49"/>
      <c r="AH120" s="49"/>
      <c r="AI120" s="49"/>
      <c r="AJ120" s="49"/>
      <c r="AK120" s="49"/>
      <c r="AL120" s="49"/>
    </row>
    <row r="121" spans="1:38" s="1" customFormat="1" ht="15" hidden="1">
      <c r="A121" s="130"/>
      <c r="B121" s="38">
        <v>41</v>
      </c>
      <c r="C121" s="119" t="str">
        <f>VLOOKUP(B121,'Уч ЮН'!$A$3:$G$447,2,FALSE)</f>
        <v>Кондрахов Денис</v>
      </c>
      <c r="D121" s="117">
        <f>VLOOKUP(B121,'Уч ЮН'!$A$3:$G$447,3,FALSE)</f>
        <v>2000</v>
      </c>
      <c r="E121" s="118" t="str">
        <f>VLOOKUP(B121,'Уч ЮН'!$A$3:$G$447,4,FALSE)</f>
        <v>2</v>
      </c>
      <c r="F121" s="119" t="str">
        <f>VLOOKUP(B121,'Уч ЮН'!$A$3:$G$447,5,FALSE)</f>
        <v>Пензенская</v>
      </c>
      <c r="G121" s="121" t="str">
        <f>VLOOKUP(B121,'Уч ЮН'!$A$3:$G$447,6,FALSE)</f>
        <v>СШ-6,ПГУ</v>
      </c>
      <c r="H121" s="122" t="str">
        <f t="shared" si="11"/>
        <v>н.я</v>
      </c>
      <c r="I121" s="122"/>
      <c r="J121" s="59"/>
      <c r="K121" s="249">
        <f>VLOOKUP(B121,'Уч ЮН'!$A$3:$I$447,8,FALSE)</f>
        <v>0</v>
      </c>
      <c r="L121" s="59"/>
      <c r="M121" s="123" t="s">
        <v>573</v>
      </c>
      <c r="N121" s="123"/>
      <c r="O121" s="124" t="e">
        <f t="shared" si="10"/>
        <v>#NUM!</v>
      </c>
      <c r="P121" s="125" t="str">
        <f>VLOOKUP(B121,'Уч ЮН'!$A$3:$G$447,7,FALSE)</f>
        <v>Беляев С.Н.,Дубоносова С.В.</v>
      </c>
      <c r="Q121" s="57"/>
      <c r="R121" s="55"/>
      <c r="S121" s="55"/>
      <c r="T121" s="55"/>
      <c r="U121" s="55"/>
      <c r="AF121" s="49"/>
      <c r="AG121" s="49"/>
      <c r="AH121" s="49"/>
      <c r="AI121" s="49"/>
      <c r="AJ121" s="49"/>
      <c r="AK121" s="49"/>
      <c r="AL121" s="49"/>
    </row>
    <row r="122" spans="1:38" s="1" customFormat="1" ht="15" hidden="1">
      <c r="A122" s="130"/>
      <c r="B122" s="38">
        <v>169</v>
      </c>
      <c r="C122" s="119" t="str">
        <f>VLOOKUP(B122,'Уч ЮН'!$A$3:$G$447,2,FALSE)</f>
        <v>Фролов Сергей</v>
      </c>
      <c r="D122" s="117">
        <f>VLOOKUP(B122,'Уч ЮН'!$A$3:$G$447,3,FALSE)</f>
        <v>2000</v>
      </c>
      <c r="E122" s="118">
        <f>VLOOKUP(B122,'Уч ЮН'!$A$3:$G$447,4,FALSE)</f>
        <v>2</v>
      </c>
      <c r="F122" s="119" t="str">
        <f>VLOOKUP(B122,'Уч ЮН'!$A$3:$G$447,5,FALSE)</f>
        <v>Саратовская</v>
      </c>
      <c r="G122" s="121" t="str">
        <f>VLOOKUP(B122,'Уч ЮН'!$A$3:$G$447,6,FALSE)</f>
        <v>СШОР-6</v>
      </c>
      <c r="H122" s="122" t="str">
        <f t="shared" si="11"/>
        <v>н.я</v>
      </c>
      <c r="I122" s="122"/>
      <c r="J122" s="59"/>
      <c r="K122" s="249">
        <f>VLOOKUP(B122,'Уч ЮН'!$A$3:$I$447,8,FALSE)</f>
        <v>0</v>
      </c>
      <c r="L122" s="59"/>
      <c r="M122" s="123" t="s">
        <v>573</v>
      </c>
      <c r="N122" s="123"/>
      <c r="O122" s="124" t="e">
        <f t="shared" si="10"/>
        <v>#NUM!</v>
      </c>
      <c r="P122" s="125" t="str">
        <f>VLOOKUP(B122,'Уч ЮН'!$A$3:$G$447,7,FALSE)</f>
        <v>Беликовы Н.И., Ю.Б.</v>
      </c>
      <c r="Q122" s="57"/>
      <c r="R122" s="55"/>
      <c r="S122" s="55"/>
      <c r="T122" s="55"/>
      <c r="U122" s="55"/>
      <c r="AF122" s="49"/>
      <c r="AG122" s="49"/>
      <c r="AH122" s="49"/>
      <c r="AI122" s="49"/>
      <c r="AJ122" s="49"/>
      <c r="AK122" s="49"/>
      <c r="AL122" s="49"/>
    </row>
    <row r="123" spans="1:38" s="1" customFormat="1" ht="15" hidden="1">
      <c r="A123" s="130"/>
      <c r="B123" s="38">
        <v>434</v>
      </c>
      <c r="C123" s="119" t="e">
        <f>VLOOKUP(B123,'Уч ЮН'!$A$3:$G$447,2,FALSE)</f>
        <v>#N/A</v>
      </c>
      <c r="D123" s="117" t="e">
        <f>VLOOKUP(B123,'Уч ЮН'!$A$3:$G$447,3,FALSE)</f>
        <v>#N/A</v>
      </c>
      <c r="E123" s="118" t="e">
        <f>VLOOKUP(B123,'Уч ЮН'!$A$3:$G$447,4,FALSE)</f>
        <v>#N/A</v>
      </c>
      <c r="F123" s="119" t="e">
        <f>VLOOKUP(B123,'Уч ЮН'!$A$3:$G$447,5,FALSE)</f>
        <v>#N/A</v>
      </c>
      <c r="G123" s="121" t="e">
        <f>VLOOKUP(B123,'Уч ЮН'!$A$3:$G$447,6,FALSE)</f>
        <v>#N/A</v>
      </c>
      <c r="H123" s="122" t="str">
        <f t="shared" si="11"/>
        <v>н.я</v>
      </c>
      <c r="I123" s="122"/>
      <c r="J123" s="59"/>
      <c r="K123" s="249" t="e">
        <f>VLOOKUP(B123,'Уч ЮН'!$A$3:$I$447,8,FALSE)</f>
        <v>#N/A</v>
      </c>
      <c r="L123" s="59"/>
      <c r="M123" s="123" t="s">
        <v>573</v>
      </c>
      <c r="N123" s="123"/>
      <c r="O123" s="124" t="e">
        <f t="shared" si="10"/>
        <v>#NUM!</v>
      </c>
      <c r="P123" s="125" t="e">
        <f>VLOOKUP(B123,'Уч ЮН'!$A$3:$G$447,7,FALSE)</f>
        <v>#N/A</v>
      </c>
      <c r="Q123" s="57"/>
      <c r="R123" s="55"/>
      <c r="S123" s="55"/>
      <c r="T123" s="55"/>
      <c r="U123" s="55"/>
      <c r="AF123" s="49"/>
      <c r="AG123" s="49"/>
      <c r="AH123" s="49"/>
      <c r="AI123" s="49"/>
      <c r="AJ123" s="49"/>
      <c r="AK123" s="49"/>
      <c r="AL123" s="49"/>
    </row>
    <row r="124" spans="1:38" s="1" customFormat="1" ht="15" hidden="1">
      <c r="A124" s="130"/>
      <c r="B124" s="38">
        <v>669</v>
      </c>
      <c r="C124" s="119" t="str">
        <f>VLOOKUP(B124,'Уч ЮН'!$A$3:$G$447,2,FALSE)</f>
        <v>Невокшанов Б.В.</v>
      </c>
      <c r="D124" s="117">
        <f>VLOOKUP(B124,'Уч ЮН'!$A$3:$G$447,3,FALSE)</f>
        <v>2001</v>
      </c>
      <c r="E124" s="118" t="str">
        <f>VLOOKUP(B124,'Уч ЮН'!$A$3:$G$447,4,FALSE)</f>
        <v>2</v>
      </c>
      <c r="F124" s="119" t="str">
        <f>VLOOKUP(B124,'Уч ЮН'!$A$3:$G$447,5,FALSE)</f>
        <v>Пензенская</v>
      </c>
      <c r="G124" s="121" t="str">
        <f>VLOOKUP(B124,'Уч ЮН'!$A$3:$G$447,6,FALSE)</f>
        <v>КСШОР</v>
      </c>
      <c r="H124" s="122" t="str">
        <f t="shared" si="11"/>
        <v>н.я.</v>
      </c>
      <c r="I124" s="122"/>
      <c r="J124" s="59"/>
      <c r="K124" s="249">
        <f>VLOOKUP(B124,'Уч ЮН'!$A$3:$I$447,8,FALSE)</f>
        <v>0</v>
      </c>
      <c r="L124" s="59"/>
      <c r="M124" s="123" t="s">
        <v>590</v>
      </c>
      <c r="N124" s="123"/>
      <c r="O124" s="124" t="e">
        <f t="shared" si="10"/>
        <v>#NUM!</v>
      </c>
      <c r="P124" s="125" t="str">
        <f>VLOOKUP(B124,'Уч ЮН'!$A$3:$G$447,7,FALSE)</f>
        <v>Невокшанов Б.В.,Ступникова Г.В.</v>
      </c>
      <c r="Q124" s="57"/>
      <c r="R124" s="55"/>
      <c r="S124" s="55"/>
      <c r="T124" s="55"/>
      <c r="U124" s="55"/>
      <c r="AF124" s="49"/>
      <c r="AG124" s="49"/>
      <c r="AH124" s="49"/>
      <c r="AI124" s="49"/>
      <c r="AJ124" s="49"/>
      <c r="AK124" s="49"/>
      <c r="AL124" s="49"/>
    </row>
    <row r="125" spans="1:38" s="11" customFormat="1" ht="15.75" customHeight="1">
      <c r="A125" s="453" t="s">
        <v>96</v>
      </c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  <c r="T125" s="453"/>
      <c r="U125" s="453"/>
      <c r="V125" s="53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s="11" customFormat="1" ht="15.75" customHeight="1">
      <c r="A126" s="454" t="s">
        <v>57</v>
      </c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53"/>
      <c r="W126" s="53"/>
      <c r="X126" s="1"/>
      <c r="Y126" s="16"/>
      <c r="Z126" s="64"/>
      <c r="AA126" s="64"/>
      <c r="AB126" s="64"/>
      <c r="AC126" s="64"/>
      <c r="AD126" s="64"/>
      <c r="AE126" s="64"/>
      <c r="AF126" s="78"/>
      <c r="AG126" s="78"/>
      <c r="AH126" s="78"/>
      <c r="AI126" s="78"/>
      <c r="AJ126" s="78"/>
      <c r="AK126" s="78"/>
      <c r="AL126" s="78"/>
    </row>
    <row r="127" spans="1:38" ht="12.75" customHeight="1">
      <c r="A127" s="22"/>
      <c r="B127" s="50"/>
      <c r="C127" s="25"/>
      <c r="D127" s="88"/>
      <c r="E127" s="22"/>
      <c r="F127" s="22"/>
      <c r="H127" s="22"/>
      <c r="I127" s="22"/>
      <c r="J127" s="22" t="s">
        <v>22</v>
      </c>
      <c r="K127" s="248"/>
      <c r="L127" s="31" t="s">
        <v>49</v>
      </c>
      <c r="M127" s="42"/>
      <c r="N127" s="42"/>
      <c r="O127" s="42"/>
      <c r="P127" s="22" t="s">
        <v>552</v>
      </c>
      <c r="Q127" s="297"/>
      <c r="R127" s="22"/>
      <c r="S127" s="22"/>
      <c r="T127" s="22"/>
      <c r="U127" s="22"/>
      <c r="V127" s="53"/>
      <c r="W127" s="53"/>
      <c r="X127" s="1"/>
      <c r="Y127" s="16"/>
      <c r="Z127" s="1"/>
      <c r="AA127" s="1"/>
      <c r="AB127" s="1"/>
      <c r="AC127" s="1"/>
      <c r="AD127" s="1"/>
      <c r="AE127" s="1"/>
      <c r="AF127" s="49"/>
      <c r="AG127" s="49"/>
      <c r="AH127" s="49"/>
      <c r="AI127" s="49"/>
      <c r="AJ127" s="49"/>
      <c r="AK127" s="49"/>
      <c r="AL127" s="49"/>
    </row>
    <row r="128" spans="1:38" s="20" customFormat="1" ht="13.5" customHeight="1">
      <c r="A128" s="24"/>
      <c r="B128" s="50"/>
      <c r="C128" s="27" t="s">
        <v>45</v>
      </c>
      <c r="D128" s="89"/>
      <c r="E128" s="26"/>
      <c r="F128" s="23"/>
      <c r="H128" s="137"/>
      <c r="I128" s="137"/>
      <c r="J128" s="137" t="s">
        <v>23</v>
      </c>
      <c r="K128" s="215"/>
      <c r="L128" s="114" t="s">
        <v>50</v>
      </c>
      <c r="M128" s="43"/>
      <c r="N128" s="43"/>
      <c r="O128" s="43"/>
      <c r="P128" s="22" t="s">
        <v>770</v>
      </c>
      <c r="Q128" s="455" t="s">
        <v>27</v>
      </c>
      <c r="R128" s="455"/>
      <c r="S128" s="456" t="s">
        <v>552</v>
      </c>
      <c r="T128" s="456"/>
      <c r="U128" s="456"/>
      <c r="V128" s="32"/>
      <c r="W128" s="1"/>
      <c r="X128" s="1"/>
      <c r="Y128" s="16"/>
      <c r="Z128" s="80"/>
      <c r="AA128" s="80"/>
      <c r="AB128" s="80"/>
      <c r="AC128" s="80"/>
      <c r="AD128" s="80"/>
      <c r="AE128" s="80"/>
      <c r="AF128" s="133"/>
      <c r="AG128" s="133"/>
      <c r="AH128" s="133"/>
      <c r="AI128" s="133"/>
      <c r="AJ128" s="133"/>
      <c r="AK128" s="133"/>
      <c r="AL128" s="133"/>
    </row>
    <row r="129" spans="1:38" s="21" customFormat="1" ht="24.75" customHeight="1">
      <c r="A129" s="28" t="s">
        <v>2</v>
      </c>
      <c r="B129" s="28" t="s">
        <v>24</v>
      </c>
      <c r="C129" s="28" t="s">
        <v>3</v>
      </c>
      <c r="D129" s="90" t="s">
        <v>83</v>
      </c>
      <c r="E129" s="28" t="s">
        <v>5</v>
      </c>
      <c r="F129" s="28" t="s">
        <v>6</v>
      </c>
      <c r="G129" s="79" t="s">
        <v>8</v>
      </c>
      <c r="H129" s="74" t="s">
        <v>9</v>
      </c>
      <c r="I129" s="75" t="s">
        <v>10</v>
      </c>
      <c r="J129" s="76" t="s">
        <v>17</v>
      </c>
      <c r="K129" s="76"/>
      <c r="L129" s="76" t="s">
        <v>55</v>
      </c>
      <c r="M129" s="74" t="s">
        <v>22</v>
      </c>
      <c r="N129" s="74" t="s">
        <v>23</v>
      </c>
      <c r="O129" s="74" t="s">
        <v>25</v>
      </c>
      <c r="P129" s="73" t="s">
        <v>11</v>
      </c>
      <c r="Q129" s="452" t="s">
        <v>12</v>
      </c>
      <c r="R129" s="452"/>
      <c r="S129" s="452"/>
      <c r="T129" s="311" t="s">
        <v>13</v>
      </c>
      <c r="U129" s="310" t="s">
        <v>2</v>
      </c>
      <c r="V129" s="98"/>
      <c r="W129" s="33"/>
      <c r="X129" s="33"/>
      <c r="Y129" s="34"/>
      <c r="AF129" s="134"/>
      <c r="AG129" s="134"/>
      <c r="AH129" s="134"/>
      <c r="AI129" s="134"/>
      <c r="AJ129" s="134"/>
      <c r="AK129" s="134"/>
      <c r="AL129" s="134"/>
    </row>
    <row r="130" spans="1:38" s="1" customFormat="1" ht="15">
      <c r="A130" s="72">
        <v>1</v>
      </c>
      <c r="B130" s="47">
        <v>7</v>
      </c>
      <c r="C130" s="48" t="str">
        <f>VLOOKUP(B130,'Уч ЮН'!$A$3:$G$447,2,FALSE)</f>
        <v>Желобаев Сергей</v>
      </c>
      <c r="D130" s="91">
        <f>VLOOKUP(B130,'Уч ЮН'!$A$3:$G$447,3,FALSE)</f>
        <v>1991</v>
      </c>
      <c r="E130" s="326" t="str">
        <f>VLOOKUP(B130,'Уч ЮН'!$A$3:$G$447,4,FALSE)</f>
        <v>МС</v>
      </c>
      <c r="F130" s="48" t="str">
        <f>VLOOKUP(B130,'Уч ЮН'!$A$3:$G$447,5,FALSE)</f>
        <v>Пензенская</v>
      </c>
      <c r="G130" s="96" t="str">
        <f>VLOOKUP(B130,'Уч ЮН'!$A$3:$G$447,6,FALSE)</f>
        <v>КСШОР</v>
      </c>
      <c r="H130" s="45">
        <f aca="true" t="shared" si="12" ref="H130:I137">M130</f>
        <v>6.6</v>
      </c>
      <c r="I130" s="45">
        <f t="shared" si="12"/>
        <v>6.5</v>
      </c>
      <c r="J130" s="327" t="str">
        <f aca="true" t="shared" si="13" ref="J130:J154">LOOKUP(O130,$V$1:$AD$1,$V$2:$AD$2)</f>
        <v>КМС</v>
      </c>
      <c r="K130" s="328">
        <f>VLOOKUP(B130,'Уч ЮН'!$A$3:$I$447,8,FALSE)</f>
        <v>0</v>
      </c>
      <c r="L130" s="327"/>
      <c r="M130" s="329">
        <v>6.6</v>
      </c>
      <c r="N130" s="329">
        <v>6.5</v>
      </c>
      <c r="O130" s="330">
        <f aca="true" t="shared" si="14" ref="O130:O156">SMALL(M130:N130,1)+0</f>
        <v>6.5</v>
      </c>
      <c r="P130" s="331" t="str">
        <f>VLOOKUP(B130,'Уч ЮН'!$A$3:$G$447,7,FALSE)</f>
        <v>Родионова А.И.</v>
      </c>
      <c r="Q130" s="332">
        <v>1</v>
      </c>
      <c r="AF130" s="49"/>
      <c r="AG130" s="49"/>
      <c r="AH130" s="49"/>
      <c r="AI130" s="49"/>
      <c r="AJ130" s="49"/>
      <c r="AK130" s="49"/>
      <c r="AL130" s="49"/>
    </row>
    <row r="131" spans="1:38" s="1" customFormat="1" ht="15">
      <c r="A131" s="72">
        <v>2</v>
      </c>
      <c r="B131" s="47">
        <v>666</v>
      </c>
      <c r="C131" s="48" t="str">
        <f>VLOOKUP(B131,'Уч ЮН'!$A$3:$G$447,2,FALSE)</f>
        <v>Мельников Георгий</v>
      </c>
      <c r="D131" s="91">
        <f>VLOOKUP(B131,'Уч ЮН'!$A$3:$G$447,3,FALSE)</f>
        <v>1996</v>
      </c>
      <c r="E131" s="326" t="str">
        <f>VLOOKUP(B131,'Уч ЮН'!$A$3:$G$447,4,FALSE)</f>
        <v>КМС</v>
      </c>
      <c r="F131" s="48" t="str">
        <f>VLOOKUP(B131,'Уч ЮН'!$A$3:$G$447,5,FALSE)</f>
        <v>Пензенская</v>
      </c>
      <c r="G131" s="96" t="str">
        <f>VLOOKUP(B131,'Уч ЮН'!$A$3:$G$447,6,FALSE)</f>
        <v>КСШОР</v>
      </c>
      <c r="H131" s="45">
        <f t="shared" si="12"/>
        <v>6.6</v>
      </c>
      <c r="I131" s="45">
        <f t="shared" si="12"/>
        <v>6.6</v>
      </c>
      <c r="J131" s="327" t="str">
        <f t="shared" si="13"/>
        <v>КМС</v>
      </c>
      <c r="K131" s="328">
        <f>VLOOKUP(B131,'Уч ЮН'!$A$3:$I$447,8,FALSE)</f>
        <v>0</v>
      </c>
      <c r="L131" s="327"/>
      <c r="M131" s="329">
        <v>6.6</v>
      </c>
      <c r="N131" s="329">
        <v>6.6</v>
      </c>
      <c r="O131" s="330">
        <f t="shared" si="14"/>
        <v>6.6</v>
      </c>
      <c r="P131" s="331" t="str">
        <f>VLOOKUP(B131,'Уч ЮН'!$A$3:$G$447,7,FALSE)</f>
        <v>Невокшанов Б.В.,Болгов Л.В.</v>
      </c>
      <c r="Q131" s="332">
        <v>1</v>
      </c>
      <c r="AF131" s="49"/>
      <c r="AG131" s="49"/>
      <c r="AH131" s="49"/>
      <c r="AI131" s="49"/>
      <c r="AJ131" s="49"/>
      <c r="AK131" s="49"/>
      <c r="AL131" s="49"/>
    </row>
    <row r="132" spans="1:38" s="1" customFormat="1" ht="15">
      <c r="A132" s="72">
        <v>2</v>
      </c>
      <c r="B132" s="47">
        <v>318</v>
      </c>
      <c r="C132" s="48" t="str">
        <f>VLOOKUP(B132,'Уч ЮН'!$A$3:$G$447,2,FALSE)</f>
        <v>Рожнов Артём</v>
      </c>
      <c r="D132" s="91">
        <f>VLOOKUP(B132,'Уч ЮН'!$A$3:$G$447,3,FALSE)</f>
        <v>1998</v>
      </c>
      <c r="E132" s="326" t="str">
        <f>VLOOKUP(B132,'Уч ЮН'!$A$3:$G$447,4,FALSE)</f>
        <v>КМС</v>
      </c>
      <c r="F132" s="48" t="str">
        <f>VLOOKUP(B132,'Уч ЮН'!$A$3:$G$447,5,FALSE)</f>
        <v>Тульская</v>
      </c>
      <c r="G132" s="96" t="str">
        <f>VLOOKUP(B132,'Уч ЮН'!$A$3:$G$447,6,FALSE)</f>
        <v>ЦСП-СШОР л/а</v>
      </c>
      <c r="H132" s="45">
        <f t="shared" si="12"/>
        <v>6.7</v>
      </c>
      <c r="I132" s="45">
        <f t="shared" si="12"/>
        <v>6.6</v>
      </c>
      <c r="J132" s="327" t="str">
        <f t="shared" si="13"/>
        <v>КМС</v>
      </c>
      <c r="K132" s="328">
        <f>VLOOKUP(B132,'Уч ЮН'!$A$3:$I$447,8,FALSE)</f>
        <v>0</v>
      </c>
      <c r="L132" s="327"/>
      <c r="M132" s="329">
        <v>6.7</v>
      </c>
      <c r="N132" s="329">
        <v>6.6</v>
      </c>
      <c r="O132" s="330">
        <f t="shared" si="14"/>
        <v>6.6</v>
      </c>
      <c r="P132" s="331" t="str">
        <f>VLOOKUP(B132,'Уч ЮН'!$A$3:$G$447,7,FALSE)</f>
        <v>Веселова С.Ю.</v>
      </c>
      <c r="Q132" s="332">
        <v>2</v>
      </c>
      <c r="AF132" s="49"/>
      <c r="AG132" s="49"/>
      <c r="AH132" s="49"/>
      <c r="AI132" s="49"/>
      <c r="AJ132" s="49"/>
      <c r="AK132" s="49"/>
      <c r="AL132" s="49"/>
    </row>
    <row r="133" spans="1:38" s="1" customFormat="1" ht="15">
      <c r="A133" s="72">
        <v>4</v>
      </c>
      <c r="B133" s="47">
        <v>103</v>
      </c>
      <c r="C133" s="48" t="str">
        <f>VLOOKUP(B133,'Уч ЮН'!$A$3:$G$447,2,FALSE)</f>
        <v>Катренко Виталий</v>
      </c>
      <c r="D133" s="91">
        <f>VLOOKUP(B133,'Уч ЮН'!$A$3:$G$447,3,FALSE)</f>
        <v>1998</v>
      </c>
      <c r="E133" s="326" t="str">
        <f>VLOOKUP(B133,'Уч ЮН'!$A$3:$G$447,4,FALSE)</f>
        <v>КМС</v>
      </c>
      <c r="F133" s="48" t="str">
        <f>VLOOKUP(B133,'Уч ЮН'!$A$3:$G$447,5,FALSE)</f>
        <v>Саратовская</v>
      </c>
      <c r="G133" s="96" t="str">
        <f>VLOOKUP(B133,'Уч ЮН'!$A$3:$G$447,6,FALSE)</f>
        <v>СШОР-6</v>
      </c>
      <c r="H133" s="45">
        <f t="shared" si="12"/>
        <v>6.7</v>
      </c>
      <c r="I133" s="45">
        <f t="shared" si="12"/>
        <v>6.7</v>
      </c>
      <c r="J133" s="327" t="str">
        <f t="shared" si="13"/>
        <v>КМС</v>
      </c>
      <c r="K133" s="328">
        <f>VLOOKUP(B133,'Уч ЮН'!$A$3:$I$447,8,FALSE)</f>
        <v>0</v>
      </c>
      <c r="L133" s="327"/>
      <c r="M133" s="329">
        <v>6.7</v>
      </c>
      <c r="N133" s="329">
        <v>6.7</v>
      </c>
      <c r="O133" s="330">
        <f t="shared" si="14"/>
        <v>6.7</v>
      </c>
      <c r="P133" s="331" t="str">
        <f>VLOOKUP(B133,'Уч ЮН'!$A$3:$G$447,7,FALSE)</f>
        <v>Прокофьева, Ломтев</v>
      </c>
      <c r="Q133" s="332">
        <v>1</v>
      </c>
      <c r="AF133" s="49"/>
      <c r="AG133" s="49"/>
      <c r="AH133" s="49"/>
      <c r="AI133" s="49"/>
      <c r="AJ133" s="49"/>
      <c r="AK133" s="49"/>
      <c r="AL133" s="49"/>
    </row>
    <row r="134" spans="1:38" s="1" customFormat="1" ht="15">
      <c r="A134" s="72">
        <v>5</v>
      </c>
      <c r="B134" s="47">
        <v>124</v>
      </c>
      <c r="C134" s="48" t="str">
        <f>VLOOKUP(B134,'Уч ЮН'!$A$3:$G$447,2,FALSE)</f>
        <v>Лукашин Алексей</v>
      </c>
      <c r="D134" s="91">
        <f>VLOOKUP(B134,'Уч ЮН'!$A$3:$G$447,3,FALSE)</f>
        <v>1998</v>
      </c>
      <c r="E134" s="326" t="str">
        <f>VLOOKUP(B134,'Уч ЮН'!$A$3:$G$447,4,FALSE)</f>
        <v>КМС</v>
      </c>
      <c r="F134" s="48" t="str">
        <f>VLOOKUP(B134,'Уч ЮН'!$A$3:$G$447,5,FALSE)</f>
        <v>Саратовская</v>
      </c>
      <c r="G134" s="96" t="str">
        <f>VLOOKUP(B134,'Уч ЮН'!$A$3:$G$447,6,FALSE)</f>
        <v>СШОР-6</v>
      </c>
      <c r="H134" s="45">
        <f t="shared" si="12"/>
        <v>6.8</v>
      </c>
      <c r="I134" s="45">
        <f t="shared" si="12"/>
        <v>6.7</v>
      </c>
      <c r="J134" s="327" t="str">
        <f t="shared" si="13"/>
        <v>КМС</v>
      </c>
      <c r="K134" s="328">
        <f>VLOOKUP(B134,'Уч ЮН'!$A$3:$I$447,8,FALSE)</f>
        <v>0</v>
      </c>
      <c r="L134" s="327"/>
      <c r="M134" s="329">
        <v>6.8</v>
      </c>
      <c r="N134" s="329">
        <v>6.7</v>
      </c>
      <c r="O134" s="330">
        <f t="shared" si="14"/>
        <v>6.7</v>
      </c>
      <c r="P134" s="331" t="str">
        <f>VLOOKUP(B134,'Уч ЮН'!$A$3:$G$447,7,FALSE)</f>
        <v>Беликовы Н.И., Ю.Б.</v>
      </c>
      <c r="Q134" s="332">
        <v>2</v>
      </c>
      <c r="AF134" s="49"/>
      <c r="AG134" s="49"/>
      <c r="AH134" s="49"/>
      <c r="AI134" s="49"/>
      <c r="AJ134" s="49"/>
      <c r="AK134" s="49"/>
      <c r="AL134" s="49"/>
    </row>
    <row r="135" spans="1:38" s="1" customFormat="1" ht="15">
      <c r="A135" s="72">
        <v>6</v>
      </c>
      <c r="B135" s="47">
        <v>128</v>
      </c>
      <c r="C135" s="48" t="str">
        <f>VLOOKUP(B135,'Уч ЮН'!$A$3:$G$447,2,FALSE)</f>
        <v>Грищенко Алексей</v>
      </c>
      <c r="D135" s="91">
        <f>VLOOKUP(B135,'Уч ЮН'!$A$3:$G$447,3,FALSE)</f>
        <v>1999</v>
      </c>
      <c r="E135" s="326" t="str">
        <f>VLOOKUP(B135,'Уч ЮН'!$A$3:$G$447,4,FALSE)</f>
        <v>КМС</v>
      </c>
      <c r="F135" s="48" t="str">
        <f>VLOOKUP(B135,'Уч ЮН'!$A$3:$G$447,5,FALSE)</f>
        <v>Саратовская</v>
      </c>
      <c r="G135" s="96" t="str">
        <f>VLOOKUP(B135,'Уч ЮН'!$A$3:$G$447,6,FALSE)</f>
        <v>СШОР-6</v>
      </c>
      <c r="H135" s="45">
        <f t="shared" si="12"/>
        <v>6.7</v>
      </c>
      <c r="I135" s="45">
        <f t="shared" si="12"/>
        <v>6.7</v>
      </c>
      <c r="J135" s="327" t="str">
        <f t="shared" si="13"/>
        <v>КМС</v>
      </c>
      <c r="K135" s="328">
        <f>VLOOKUP(B135,'Уч ЮН'!$A$3:$I$447,8,FALSE)</f>
        <v>0</v>
      </c>
      <c r="L135" s="327"/>
      <c r="M135" s="329">
        <v>6.7</v>
      </c>
      <c r="N135" s="329">
        <v>6.7</v>
      </c>
      <c r="O135" s="330">
        <f t="shared" si="14"/>
        <v>6.7</v>
      </c>
      <c r="P135" s="331" t="str">
        <f>VLOOKUP(B135,'Уч ЮН'!$A$3:$G$447,7,FALSE)</f>
        <v>Беликовы Н.И., Ю.Б.</v>
      </c>
      <c r="Q135" s="332">
        <v>1</v>
      </c>
      <c r="AF135" s="49"/>
      <c r="AG135" s="49"/>
      <c r="AH135" s="49"/>
      <c r="AI135" s="49"/>
      <c r="AJ135" s="49"/>
      <c r="AK135" s="49"/>
      <c r="AL135" s="49"/>
    </row>
    <row r="136" spans="1:38" s="1" customFormat="1" ht="15">
      <c r="A136" s="72">
        <v>7</v>
      </c>
      <c r="B136" s="47">
        <v>366</v>
      </c>
      <c r="C136" s="48" t="str">
        <f>VLOOKUP(B136,'Уч ЮН'!$A$3:$G$447,2,FALSE)</f>
        <v>Поленин Иван</v>
      </c>
      <c r="D136" s="91">
        <f>VLOOKUP(B136,'Уч ЮН'!$A$3:$G$447,3,FALSE)</f>
        <v>1994</v>
      </c>
      <c r="E136" s="326" t="str">
        <f>VLOOKUP(B136,'Уч ЮН'!$A$3:$G$447,4,FALSE)</f>
        <v>КМС</v>
      </c>
      <c r="F136" s="48" t="str">
        <f>VLOOKUP(B136,'Уч ЮН'!$A$3:$G$447,5,FALSE)</f>
        <v>Тамбовская</v>
      </c>
      <c r="G136" s="96" t="str">
        <f>VLOOKUP(B136,'Уч ЮН'!$A$3:$G$447,6,FALSE)</f>
        <v>СШ МЦПСР</v>
      </c>
      <c r="H136" s="45">
        <f t="shared" si="12"/>
        <v>6.8</v>
      </c>
      <c r="I136" s="45">
        <f t="shared" si="12"/>
        <v>6.8</v>
      </c>
      <c r="J136" s="327" t="str">
        <f t="shared" si="13"/>
        <v>КМС</v>
      </c>
      <c r="K136" s="328">
        <f>VLOOKUP(B136,'Уч ЮН'!$A$3:$I$447,8,FALSE)</f>
        <v>0</v>
      </c>
      <c r="L136" s="327"/>
      <c r="M136" s="329">
        <v>6.8</v>
      </c>
      <c r="N136" s="329">
        <v>6.8</v>
      </c>
      <c r="O136" s="330">
        <f t="shared" si="14"/>
        <v>6.8</v>
      </c>
      <c r="P136" s="331" t="str">
        <f>VLOOKUP(B136,'Уч ЮН'!$A$3:$G$447,7,FALSE)</f>
        <v>Мироненко В.И.</v>
      </c>
      <c r="Q136" s="332">
        <v>3</v>
      </c>
      <c r="AF136" s="49"/>
      <c r="AG136" s="49"/>
      <c r="AH136" s="49"/>
      <c r="AI136" s="49"/>
      <c r="AJ136" s="49"/>
      <c r="AK136" s="49"/>
      <c r="AL136" s="49"/>
    </row>
    <row r="137" spans="1:38" s="1" customFormat="1" ht="15">
      <c r="A137" s="72">
        <v>8</v>
      </c>
      <c r="B137" s="47">
        <v>463</v>
      </c>
      <c r="C137" s="48" t="str">
        <f>VLOOKUP(B137,'Уч ЮН'!$A$3:$G$447,2,FALSE)</f>
        <v>Кяшкин Артемий</v>
      </c>
      <c r="D137" s="91">
        <f>VLOOKUP(B137,'Уч ЮН'!$A$3:$G$447,3,FALSE)</f>
        <v>1996</v>
      </c>
      <c r="E137" s="326" t="str">
        <f>VLOOKUP(B137,'Уч ЮН'!$A$3:$G$447,4,FALSE)</f>
        <v>КМС</v>
      </c>
      <c r="F137" s="48" t="str">
        <f>VLOOKUP(B137,'Уч ЮН'!$A$3:$G$447,5,FALSE)</f>
        <v>Мордовия</v>
      </c>
      <c r="G137" s="96" t="str">
        <f>VLOOKUP(B137,'Уч ЮН'!$A$3:$G$447,6,FALSE)</f>
        <v>МГУ им.Н.П.Огарева</v>
      </c>
      <c r="H137" s="45">
        <f t="shared" si="12"/>
        <v>6.8</v>
      </c>
      <c r="I137" s="45">
        <f t="shared" si="12"/>
        <v>6.8</v>
      </c>
      <c r="J137" s="327" t="str">
        <f t="shared" si="13"/>
        <v>КМС</v>
      </c>
      <c r="K137" s="328">
        <f>VLOOKUP(B137,'Уч ЮН'!$A$3:$I$447,8,FALSE)</f>
        <v>0</v>
      </c>
      <c r="L137" s="327"/>
      <c r="M137" s="329">
        <v>6.8</v>
      </c>
      <c r="N137" s="329">
        <v>6.8</v>
      </c>
      <c r="O137" s="330">
        <f t="shared" si="14"/>
        <v>6.8</v>
      </c>
      <c r="P137" s="331" t="str">
        <f>VLOOKUP(B137,'Уч ЮН'!$A$3:$G$447,7,FALSE)</f>
        <v>Разов В. Н.</v>
      </c>
      <c r="Q137" s="332">
        <v>2</v>
      </c>
      <c r="AF137" s="49"/>
      <c r="AG137" s="49"/>
      <c r="AH137" s="49"/>
      <c r="AI137" s="49"/>
      <c r="AJ137" s="49"/>
      <c r="AK137" s="49"/>
      <c r="AL137" s="49"/>
    </row>
    <row r="138" spans="1:38" s="1" customFormat="1" ht="15">
      <c r="A138" s="72">
        <v>9</v>
      </c>
      <c r="B138" s="47">
        <v>166</v>
      </c>
      <c r="C138" s="48" t="str">
        <f>VLOOKUP(B138,'Уч ЮН'!$A$3:$G$447,2,FALSE)</f>
        <v>Голдобин Илья</v>
      </c>
      <c r="D138" s="91">
        <f>VLOOKUP(B138,'Уч ЮН'!$A$3:$G$447,3,FALSE)</f>
        <v>1998</v>
      </c>
      <c r="E138" s="326" t="str">
        <f>VLOOKUP(B138,'Уч ЮН'!$A$3:$G$447,4,FALSE)</f>
        <v>КМС</v>
      </c>
      <c r="F138" s="48" t="str">
        <f>VLOOKUP(B138,'Уч ЮН'!$A$3:$G$447,5,FALSE)</f>
        <v>Саратовская</v>
      </c>
      <c r="G138" s="96" t="str">
        <f>VLOOKUP(B138,'Уч ЮН'!$A$3:$G$447,6,FALSE)</f>
        <v>СШОР-6</v>
      </c>
      <c r="H138" s="45">
        <f aca="true" t="shared" si="15" ref="H138:H156">M138</f>
        <v>6.9</v>
      </c>
      <c r="I138" s="45"/>
      <c r="J138" s="327">
        <f t="shared" si="13"/>
        <v>1</v>
      </c>
      <c r="K138" s="328">
        <f>VLOOKUP(B138,'Уч ЮН'!$A$3:$I$447,8,FALSE)</f>
        <v>0</v>
      </c>
      <c r="L138" s="327"/>
      <c r="M138" s="329">
        <v>6.9</v>
      </c>
      <c r="N138" s="329"/>
      <c r="O138" s="330">
        <f t="shared" si="14"/>
        <v>6.9</v>
      </c>
      <c r="P138" s="331" t="str">
        <f>VLOOKUP(B138,'Уч ЮН'!$A$3:$G$447,7,FALSE)</f>
        <v>Бойко О.В.</v>
      </c>
      <c r="Q138" s="332">
        <v>3</v>
      </c>
      <c r="AF138" s="49"/>
      <c r="AG138" s="49"/>
      <c r="AH138" s="49"/>
      <c r="AI138" s="49"/>
      <c r="AJ138" s="49"/>
      <c r="AK138" s="49"/>
      <c r="AL138" s="49"/>
    </row>
    <row r="139" spans="1:38" s="1" customFormat="1" ht="15">
      <c r="A139" s="72">
        <v>9</v>
      </c>
      <c r="B139" s="47">
        <v>462</v>
      </c>
      <c r="C139" s="48" t="str">
        <f>VLOOKUP(B139,'Уч ЮН'!$A$3:$G$447,2,FALSE)</f>
        <v>Строчков Никита</v>
      </c>
      <c r="D139" s="91">
        <f>VLOOKUP(B139,'Уч ЮН'!$A$3:$G$447,3,FALSE)</f>
        <v>1998</v>
      </c>
      <c r="E139" s="326" t="str">
        <f>VLOOKUP(B139,'Уч ЮН'!$A$3:$G$447,4,FALSE)</f>
        <v>КМС</v>
      </c>
      <c r="F139" s="48" t="str">
        <f>VLOOKUP(B139,'Уч ЮН'!$A$3:$G$447,5,FALSE)</f>
        <v>Мордовия</v>
      </c>
      <c r="G139" s="96" t="str">
        <f>VLOOKUP(B139,'Уч ЮН'!$A$3:$G$447,6,FALSE)</f>
        <v>МГУ им.Н.П.Огарева</v>
      </c>
      <c r="H139" s="45">
        <f t="shared" si="15"/>
        <v>6.9</v>
      </c>
      <c r="I139" s="45"/>
      <c r="J139" s="327">
        <f t="shared" si="13"/>
        <v>1</v>
      </c>
      <c r="K139" s="328">
        <f>VLOOKUP(B139,'Уч ЮН'!$A$3:$I$447,8,FALSE)</f>
        <v>0</v>
      </c>
      <c r="L139" s="327"/>
      <c r="M139" s="329">
        <v>6.9</v>
      </c>
      <c r="N139" s="329"/>
      <c r="O139" s="330">
        <f t="shared" si="14"/>
        <v>6.9</v>
      </c>
      <c r="P139" s="331" t="str">
        <f>VLOOKUP(B139,'Уч ЮН'!$A$3:$G$447,7,FALSE)</f>
        <v>Разовы В. Н., Л. И </v>
      </c>
      <c r="Q139" s="332">
        <v>2</v>
      </c>
      <c r="AF139" s="49"/>
      <c r="AG139" s="49"/>
      <c r="AH139" s="49"/>
      <c r="AI139" s="49"/>
      <c r="AJ139" s="49"/>
      <c r="AK139" s="49"/>
      <c r="AL139" s="49"/>
    </row>
    <row r="140" spans="1:38" s="1" customFormat="1" ht="15">
      <c r="A140" s="72">
        <v>9</v>
      </c>
      <c r="B140" s="47">
        <v>381</v>
      </c>
      <c r="C140" s="48" t="str">
        <f>VLOOKUP(B140,'Уч ЮН'!$A$3:$G$447,2,FALSE)</f>
        <v>Марков Алексей</v>
      </c>
      <c r="D140" s="91">
        <f>VLOOKUP(B140,'Уч ЮН'!$A$3:$G$447,3,FALSE)</f>
        <v>1999</v>
      </c>
      <c r="E140" s="326">
        <f>VLOOKUP(B140,'Уч ЮН'!$A$3:$G$447,4,FALSE)</f>
        <v>2</v>
      </c>
      <c r="F140" s="48" t="str">
        <f>VLOOKUP(B140,'Уч ЮН'!$A$3:$G$447,5,FALSE)</f>
        <v>Самарская</v>
      </c>
      <c r="G140" s="96" t="str">
        <f>VLOOKUP(B140,'Уч ЮН'!$A$3:$G$447,6,FALSE)</f>
        <v> СШОР-2 Самара</v>
      </c>
      <c r="H140" s="45">
        <f t="shared" si="15"/>
        <v>6.9</v>
      </c>
      <c r="I140" s="45"/>
      <c r="J140" s="327">
        <f t="shared" si="13"/>
        <v>1</v>
      </c>
      <c r="K140" s="328">
        <f>VLOOKUP(B140,'Уч ЮН'!$A$3:$I$447,8,FALSE)</f>
        <v>0</v>
      </c>
      <c r="L140" s="327"/>
      <c r="M140" s="329">
        <v>6.9</v>
      </c>
      <c r="N140" s="329"/>
      <c r="O140" s="330">
        <f t="shared" si="14"/>
        <v>6.9</v>
      </c>
      <c r="P140" s="331" t="str">
        <f>VLOOKUP(B140,'Уч ЮН'!$A$3:$G$447,7,FALSE)</f>
        <v>Комаров С.В.</v>
      </c>
      <c r="Q140" s="332">
        <v>4</v>
      </c>
      <c r="AF140" s="49"/>
      <c r="AG140" s="49"/>
      <c r="AH140" s="49"/>
      <c r="AI140" s="49"/>
      <c r="AJ140" s="49"/>
      <c r="AK140" s="49"/>
      <c r="AL140" s="49"/>
    </row>
    <row r="141" spans="1:38" s="1" customFormat="1" ht="15">
      <c r="A141" s="72">
        <v>9</v>
      </c>
      <c r="B141" s="47">
        <v>164</v>
      </c>
      <c r="C141" s="48" t="str">
        <f>VLOOKUP(B141,'Уч ЮН'!$A$3:$G$447,2,FALSE)</f>
        <v>Ведминский Никита</v>
      </c>
      <c r="D141" s="91">
        <f>VLOOKUP(B141,'Уч ЮН'!$A$3:$G$447,3,FALSE)</f>
        <v>1998</v>
      </c>
      <c r="E141" s="326">
        <f>VLOOKUP(B141,'Уч ЮН'!$A$3:$G$447,4,FALSE)</f>
        <v>1</v>
      </c>
      <c r="F141" s="48" t="str">
        <f>VLOOKUP(B141,'Уч ЮН'!$A$3:$G$447,5,FALSE)</f>
        <v>Саратовская</v>
      </c>
      <c r="G141" s="96" t="str">
        <f>VLOOKUP(B141,'Уч ЮН'!$A$3:$G$447,6,FALSE)</f>
        <v>СШОР-6</v>
      </c>
      <c r="H141" s="45">
        <f t="shared" si="15"/>
        <v>6.9</v>
      </c>
      <c r="I141" s="45"/>
      <c r="J141" s="327">
        <f t="shared" si="13"/>
        <v>1</v>
      </c>
      <c r="K141" s="328">
        <f>VLOOKUP(B141,'Уч ЮН'!$A$3:$I$447,8,FALSE)</f>
        <v>0</v>
      </c>
      <c r="L141" s="327"/>
      <c r="M141" s="329">
        <v>6.9</v>
      </c>
      <c r="N141" s="329"/>
      <c r="O141" s="330">
        <f t="shared" si="14"/>
        <v>6.9</v>
      </c>
      <c r="P141" s="331" t="str">
        <f>VLOOKUP(B141,'Уч ЮН'!$A$3:$G$447,7,FALSE)</f>
        <v>Бойко О.В.</v>
      </c>
      <c r="Q141" s="332">
        <v>3</v>
      </c>
      <c r="AF141" s="49"/>
      <c r="AG141" s="49"/>
      <c r="AH141" s="49"/>
      <c r="AI141" s="49"/>
      <c r="AJ141" s="49"/>
      <c r="AK141" s="49"/>
      <c r="AL141" s="49"/>
    </row>
    <row r="142" spans="1:38" s="1" customFormat="1" ht="15">
      <c r="A142" s="72">
        <v>9</v>
      </c>
      <c r="B142" s="47">
        <v>693</v>
      </c>
      <c r="C142" s="48" t="str">
        <f>VLOOKUP(B142,'Уч ЮН'!$A$3:$G$447,2,FALSE)</f>
        <v>Горкавченко Валерий</v>
      </c>
      <c r="D142" s="91">
        <f>VLOOKUP(B142,'Уч ЮН'!$A$3:$G$447,3,FALSE)</f>
        <v>1998</v>
      </c>
      <c r="E142" s="326"/>
      <c r="F142" s="48" t="str">
        <f>VLOOKUP(B142,'Уч ЮН'!$A$3:$G$447,5,FALSE)</f>
        <v>Саратовская</v>
      </c>
      <c r="G142" s="96" t="str">
        <f>VLOOKUP(B142,'Уч ЮН'!$A$3:$G$447,6,FALSE)</f>
        <v>Романовская ДЮСШ</v>
      </c>
      <c r="H142" s="45">
        <f t="shared" si="15"/>
        <v>6.9</v>
      </c>
      <c r="I142" s="45"/>
      <c r="J142" s="327">
        <f t="shared" si="13"/>
        <v>1</v>
      </c>
      <c r="K142" s="328" t="str">
        <f>VLOOKUP(B142,'Уч ЮН'!$A$3:$I$447,8,FALSE)</f>
        <v>л</v>
      </c>
      <c r="L142" s="327"/>
      <c r="M142" s="329">
        <v>6.9</v>
      </c>
      <c r="N142" s="329"/>
      <c r="O142" s="330">
        <f t="shared" si="14"/>
        <v>6.9</v>
      </c>
      <c r="P142" s="331" t="str">
        <f>VLOOKUP(B142,'Уч ЮН'!$A$3:$G$447,7,FALSE)</f>
        <v>Горкавченко В.В.</v>
      </c>
      <c r="Q142" s="332">
        <v>4</v>
      </c>
      <c r="AF142" s="49"/>
      <c r="AG142" s="49"/>
      <c r="AH142" s="49"/>
      <c r="AI142" s="49"/>
      <c r="AJ142" s="49"/>
      <c r="AK142" s="49"/>
      <c r="AL142" s="49"/>
    </row>
    <row r="143" spans="1:38" s="1" customFormat="1" ht="15">
      <c r="A143" s="72">
        <v>9</v>
      </c>
      <c r="B143" s="47">
        <v>386</v>
      </c>
      <c r="C143" s="48" t="str">
        <f>VLOOKUP(B143,'Уч ЮН'!$A$3:$G$447,2,FALSE)</f>
        <v>Одинцов Георгий</v>
      </c>
      <c r="D143" s="91">
        <f>VLOOKUP(B143,'Уч ЮН'!$A$3:$G$447,3,FALSE)</f>
        <v>1996</v>
      </c>
      <c r="E143" s="326" t="str">
        <f>VLOOKUP(B143,'Уч ЮН'!$A$3:$G$447,4,FALSE)</f>
        <v>КМС</v>
      </c>
      <c r="F143" s="48" t="str">
        <f>VLOOKUP(B143,'Уч ЮН'!$A$3:$G$447,5,FALSE)</f>
        <v>Самарская</v>
      </c>
      <c r="G143" s="96" t="str">
        <f>VLOOKUP(B143,'Уч ЮН'!$A$3:$G$447,6,FALSE)</f>
        <v>СШОР-2</v>
      </c>
      <c r="H143" s="45">
        <f t="shared" si="15"/>
        <v>6.9</v>
      </c>
      <c r="I143" s="45"/>
      <c r="J143" s="327">
        <f t="shared" si="13"/>
        <v>1</v>
      </c>
      <c r="K143" s="328">
        <f>VLOOKUP(B143,'Уч ЮН'!$A$3:$I$447,8,FALSE)</f>
        <v>0</v>
      </c>
      <c r="L143" s="327"/>
      <c r="M143" s="329">
        <v>6.9</v>
      </c>
      <c r="N143" s="329"/>
      <c r="O143" s="330">
        <f t="shared" si="14"/>
        <v>6.9</v>
      </c>
      <c r="P143" s="331" t="str">
        <f>VLOOKUP(B143,'Уч ЮН'!$A$3:$G$447,7,FALSE)</f>
        <v>Комаров С.В.</v>
      </c>
      <c r="Q143" s="332">
        <v>3</v>
      </c>
      <c r="AF143" s="49"/>
      <c r="AG143" s="49"/>
      <c r="AH143" s="49"/>
      <c r="AI143" s="49"/>
      <c r="AJ143" s="49"/>
      <c r="AK143" s="49"/>
      <c r="AL143" s="49"/>
    </row>
    <row r="144" spans="1:38" s="1" customFormat="1" ht="25.5">
      <c r="A144" s="72">
        <v>15</v>
      </c>
      <c r="B144" s="47">
        <v>629</v>
      </c>
      <c r="C144" s="48" t="str">
        <f>VLOOKUP(B144,'Уч ЮН'!$A$3:$G$447,2,FALSE)</f>
        <v>Зобнев Антон</v>
      </c>
      <c r="D144" s="91">
        <f>VLOOKUP(B144,'Уч ЮН'!$A$3:$G$447,3,FALSE)</f>
        <v>1996</v>
      </c>
      <c r="E144" s="326" t="str">
        <f>VLOOKUP(B144,'Уч ЮН'!$A$3:$G$447,4,FALSE)</f>
        <v>1</v>
      </c>
      <c r="F144" s="48" t="str">
        <f>VLOOKUP(B144,'Уч ЮН'!$A$3:$G$447,5,FALSE)</f>
        <v>Пензенская</v>
      </c>
      <c r="G144" s="96" t="str">
        <f>VLOOKUP(B144,'Уч ЮН'!$A$3:$G$447,6,FALSE)</f>
        <v>ПГУАС</v>
      </c>
      <c r="H144" s="45">
        <f t="shared" si="15"/>
        <v>7</v>
      </c>
      <c r="I144" s="45"/>
      <c r="J144" s="327">
        <f t="shared" si="13"/>
        <v>1</v>
      </c>
      <c r="K144" s="328">
        <f>VLOOKUP(B144,'Уч ЮН'!$A$3:$I$447,8,FALSE)</f>
        <v>0</v>
      </c>
      <c r="L144" s="327"/>
      <c r="M144" s="329">
        <v>7</v>
      </c>
      <c r="N144" s="329"/>
      <c r="O144" s="330">
        <f t="shared" si="14"/>
        <v>7</v>
      </c>
      <c r="P144" s="331" t="str">
        <f>VLOOKUP(B144,'Уч ЮН'!$A$3:$G$447,7,FALSE)</f>
        <v>Аксеновы А.В.,Е.С.,Цказуров М.А.</v>
      </c>
      <c r="Q144" s="332">
        <v>5</v>
      </c>
      <c r="AF144" s="49"/>
      <c r="AG144" s="49"/>
      <c r="AH144" s="49"/>
      <c r="AI144" s="49"/>
      <c r="AJ144" s="49"/>
      <c r="AK144" s="49"/>
      <c r="AL144" s="49"/>
    </row>
    <row r="145" spans="1:38" s="1" customFormat="1" ht="15">
      <c r="A145" s="72">
        <v>16</v>
      </c>
      <c r="B145" s="47">
        <v>624</v>
      </c>
      <c r="C145" s="48" t="str">
        <f>VLOOKUP(B145,'Уч ЮН'!$A$3:$G$447,2,FALSE)</f>
        <v>Грищенко Максим</v>
      </c>
      <c r="D145" s="91">
        <f>VLOOKUP(B145,'Уч ЮН'!$A$3:$G$447,3,FALSE)</f>
        <v>1999</v>
      </c>
      <c r="E145" s="326" t="str">
        <f>VLOOKUP(B145,'Уч ЮН'!$A$3:$G$447,4,FALSE)</f>
        <v>1</v>
      </c>
      <c r="F145" s="48" t="str">
        <f>VLOOKUP(B145,'Уч ЮН'!$A$3:$G$447,5,FALSE)</f>
        <v>Пензенская</v>
      </c>
      <c r="G145" s="96" t="str">
        <f>VLOOKUP(B145,'Уч ЮН'!$A$3:$G$447,6,FALSE)</f>
        <v>КСШОР</v>
      </c>
      <c r="H145" s="45">
        <f t="shared" si="15"/>
        <v>7.1</v>
      </c>
      <c r="I145" s="45"/>
      <c r="J145" s="327">
        <f t="shared" si="13"/>
        <v>1</v>
      </c>
      <c r="K145" s="328" t="str">
        <f>VLOOKUP(B145,'Уч ЮН'!$A$3:$I$447,8,FALSE)</f>
        <v>л</v>
      </c>
      <c r="L145" s="327"/>
      <c r="M145" s="329">
        <v>7.1</v>
      </c>
      <c r="N145" s="329"/>
      <c r="O145" s="330">
        <f t="shared" si="14"/>
        <v>7.1</v>
      </c>
      <c r="P145" s="331" t="str">
        <f>VLOOKUP(B145,'Уч ЮН'!$A$3:$G$447,7,FALSE)</f>
        <v>Кузнецов А.М.</v>
      </c>
      <c r="Q145" s="332">
        <v>4</v>
      </c>
      <c r="AF145" s="49"/>
      <c r="AG145" s="49"/>
      <c r="AH145" s="49"/>
      <c r="AI145" s="49"/>
      <c r="AJ145" s="49"/>
      <c r="AK145" s="49"/>
      <c r="AL145" s="49"/>
    </row>
    <row r="146" spans="1:38" s="1" customFormat="1" ht="15">
      <c r="A146" s="72">
        <v>16</v>
      </c>
      <c r="B146" s="47">
        <v>667</v>
      </c>
      <c r="C146" s="48" t="str">
        <f>VLOOKUP(B146,'Уч ЮН'!$A$3:$G$447,2,FALSE)</f>
        <v>Семенов Андрей</v>
      </c>
      <c r="D146" s="91">
        <f>VLOOKUP(B146,'Уч ЮН'!$A$3:$G$447,3,FALSE)</f>
        <v>1999</v>
      </c>
      <c r="E146" s="326" t="str">
        <f>VLOOKUP(B146,'Уч ЮН'!$A$3:$G$447,4,FALSE)</f>
        <v>1</v>
      </c>
      <c r="F146" s="48" t="str">
        <f>VLOOKUP(B146,'Уч ЮН'!$A$3:$G$447,5,FALSE)</f>
        <v>Пензенская</v>
      </c>
      <c r="G146" s="96" t="str">
        <f>VLOOKUP(B146,'Уч ЮН'!$A$3:$G$447,6,FALSE)</f>
        <v>КСШОР</v>
      </c>
      <c r="H146" s="45">
        <f t="shared" si="15"/>
        <v>7.1</v>
      </c>
      <c r="I146" s="45"/>
      <c r="J146" s="327">
        <f t="shared" si="13"/>
        <v>1</v>
      </c>
      <c r="K146" s="328">
        <f>VLOOKUP(B146,'Уч ЮН'!$A$3:$I$447,8,FALSE)</f>
        <v>0</v>
      </c>
      <c r="L146" s="327"/>
      <c r="M146" s="329">
        <v>7.1</v>
      </c>
      <c r="N146" s="329"/>
      <c r="O146" s="330">
        <f t="shared" si="14"/>
        <v>7.1</v>
      </c>
      <c r="P146" s="331" t="str">
        <f>VLOOKUP(B146,'Уч ЮН'!$A$3:$G$447,7,FALSE)</f>
        <v>Невокшанов Б.В.</v>
      </c>
      <c r="Q146" s="332">
        <v>6</v>
      </c>
      <c r="AF146" s="49"/>
      <c r="AG146" s="49"/>
      <c r="AH146" s="49"/>
      <c r="AI146" s="49"/>
      <c r="AJ146" s="49"/>
      <c r="AK146" s="49"/>
      <c r="AL146" s="49"/>
    </row>
    <row r="147" spans="1:38" s="1" customFormat="1" ht="15">
      <c r="A147" s="72">
        <v>16</v>
      </c>
      <c r="B147" s="47">
        <v>384</v>
      </c>
      <c r="C147" s="48" t="str">
        <f>VLOOKUP(B147,'Уч ЮН'!$A$3:$G$447,2,FALSE)</f>
        <v>Федосеев Максим</v>
      </c>
      <c r="D147" s="91">
        <f>VLOOKUP(B147,'Уч ЮН'!$A$3:$G$447,3,FALSE)</f>
        <v>1999</v>
      </c>
      <c r="E147" s="326">
        <f>VLOOKUP(B147,'Уч ЮН'!$A$3:$G$447,4,FALSE)</f>
        <v>1</v>
      </c>
      <c r="F147" s="48" t="str">
        <f>VLOOKUP(B147,'Уч ЮН'!$A$3:$G$447,5,FALSE)</f>
        <v>Самарская</v>
      </c>
      <c r="G147" s="96" t="str">
        <f>VLOOKUP(B147,'Уч ЮН'!$A$3:$G$447,6,FALSE)</f>
        <v> СамГУПС, СШОР-2 Самара</v>
      </c>
      <c r="H147" s="45">
        <f t="shared" si="15"/>
        <v>7.1</v>
      </c>
      <c r="I147" s="45"/>
      <c r="J147" s="327">
        <f t="shared" si="13"/>
        <v>1</v>
      </c>
      <c r="K147" s="328">
        <f>VLOOKUP(B147,'Уч ЮН'!$A$3:$I$447,8,FALSE)</f>
        <v>0</v>
      </c>
      <c r="L147" s="327"/>
      <c r="M147" s="329">
        <v>7.1</v>
      </c>
      <c r="N147" s="329"/>
      <c r="O147" s="330">
        <f t="shared" si="14"/>
        <v>7.1</v>
      </c>
      <c r="P147" s="331" t="str">
        <f>VLOOKUP(B147,'Уч ЮН'!$A$3:$G$447,7,FALSE)</f>
        <v>Комаров С.В.</v>
      </c>
      <c r="Q147" s="332">
        <v>5</v>
      </c>
      <c r="AF147" s="49"/>
      <c r="AG147" s="49"/>
      <c r="AH147" s="49"/>
      <c r="AI147" s="49"/>
      <c r="AJ147" s="49"/>
      <c r="AK147" s="49"/>
      <c r="AL147" s="49"/>
    </row>
    <row r="148" spans="1:38" s="1" customFormat="1" ht="15">
      <c r="A148" s="72">
        <v>16</v>
      </c>
      <c r="B148" s="47">
        <v>368</v>
      </c>
      <c r="C148" s="48" t="str">
        <f>VLOOKUP(B148,'Уч ЮН'!$A$3:$G$447,2,FALSE)</f>
        <v>Андреев Максим</v>
      </c>
      <c r="D148" s="91">
        <f>VLOOKUP(B148,'Уч ЮН'!$A$3:$G$447,3,FALSE)</f>
        <v>1998</v>
      </c>
      <c r="E148" s="326" t="str">
        <f>VLOOKUP(B148,'Уч ЮН'!$A$3:$G$447,4,FALSE)</f>
        <v>1</v>
      </c>
      <c r="F148" s="48" t="str">
        <f>VLOOKUP(B148,'Уч ЮН'!$A$3:$G$447,5,FALSE)</f>
        <v>Тамбовская</v>
      </c>
      <c r="G148" s="96" t="str">
        <f>VLOOKUP(B148,'Уч ЮН'!$A$3:$G$447,6,FALSE)</f>
        <v>СШ МЦПСР</v>
      </c>
      <c r="H148" s="45">
        <f t="shared" si="15"/>
        <v>7.1</v>
      </c>
      <c r="I148" s="45"/>
      <c r="J148" s="327">
        <f t="shared" si="13"/>
        <v>1</v>
      </c>
      <c r="K148" s="328">
        <f>VLOOKUP(B148,'Уч ЮН'!$A$3:$I$447,8,FALSE)</f>
        <v>0</v>
      </c>
      <c r="L148" s="327"/>
      <c r="M148" s="329">
        <v>7.1</v>
      </c>
      <c r="N148" s="329"/>
      <c r="O148" s="330">
        <f t="shared" si="14"/>
        <v>7.1</v>
      </c>
      <c r="P148" s="331" t="str">
        <f>VLOOKUP(B148,'Уч ЮН'!$A$3:$G$447,7,FALSE)</f>
        <v>Мироненко В.И.</v>
      </c>
      <c r="Q148" s="332">
        <v>4</v>
      </c>
      <c r="AF148" s="49"/>
      <c r="AG148" s="49"/>
      <c r="AH148" s="49"/>
      <c r="AI148" s="49"/>
      <c r="AJ148" s="49"/>
      <c r="AK148" s="49"/>
      <c r="AL148" s="49"/>
    </row>
    <row r="149" spans="1:38" s="1" customFormat="1" ht="15">
      <c r="A149" s="72">
        <v>20</v>
      </c>
      <c r="B149" s="47">
        <v>605</v>
      </c>
      <c r="C149" s="48" t="str">
        <f>VLOOKUP(B149,'Уч ЮН'!$A$3:$G$447,2,FALSE)</f>
        <v>Расулов Эльтадж</v>
      </c>
      <c r="D149" s="91">
        <f>VLOOKUP(B149,'Уч ЮН'!$A$3:$G$447,3,FALSE)</f>
        <v>1998</v>
      </c>
      <c r="E149" s="326" t="str">
        <f>VLOOKUP(B149,'Уч ЮН'!$A$3:$G$447,4,FALSE)</f>
        <v>1</v>
      </c>
      <c r="F149" s="48" t="str">
        <f>VLOOKUP(B149,'Уч ЮН'!$A$3:$G$447,5,FALSE)</f>
        <v>Пензенская</v>
      </c>
      <c r="G149" s="96" t="str">
        <f>VLOOKUP(B149,'Уч ЮН'!$A$3:$G$447,6,FALSE)</f>
        <v>СШ-6</v>
      </c>
      <c r="H149" s="45">
        <f t="shared" si="15"/>
        <v>7.2</v>
      </c>
      <c r="I149" s="45"/>
      <c r="J149" s="327">
        <f t="shared" si="13"/>
        <v>2</v>
      </c>
      <c r="K149" s="328" t="str">
        <f>VLOOKUP(B149,'Уч ЮН'!$A$3:$I$447,8,FALSE)</f>
        <v>л</v>
      </c>
      <c r="L149" s="327"/>
      <c r="M149" s="329">
        <v>7.2</v>
      </c>
      <c r="N149" s="329"/>
      <c r="O149" s="330">
        <f t="shared" si="14"/>
        <v>7.2</v>
      </c>
      <c r="P149" s="331" t="str">
        <f>VLOOKUP(B149,'Уч ЮН'!$A$3:$G$447,7,FALSE)</f>
        <v>Красновы Р.Б.,К.И.</v>
      </c>
      <c r="Q149" s="332">
        <v>5</v>
      </c>
      <c r="AF149" s="49"/>
      <c r="AG149" s="49"/>
      <c r="AH149" s="49"/>
      <c r="AI149" s="49"/>
      <c r="AJ149" s="49"/>
      <c r="AK149" s="49"/>
      <c r="AL149" s="49"/>
    </row>
    <row r="150" spans="1:38" s="1" customFormat="1" ht="15">
      <c r="A150" s="72">
        <v>20</v>
      </c>
      <c r="B150" s="47">
        <v>375</v>
      </c>
      <c r="C150" s="48" t="str">
        <f>VLOOKUP(B150,'Уч ЮН'!$A$3:$G$447,2,FALSE)</f>
        <v>Булыгин Владислав</v>
      </c>
      <c r="D150" s="91">
        <f>VLOOKUP(B150,'Уч ЮН'!$A$3:$G$447,3,FALSE)</f>
        <v>1998</v>
      </c>
      <c r="E150" s="326" t="str">
        <f>VLOOKUP(B150,'Уч ЮН'!$A$3:$G$447,4,FALSE)</f>
        <v>1</v>
      </c>
      <c r="F150" s="48" t="str">
        <f>VLOOKUP(B150,'Уч ЮН'!$A$3:$G$447,5,FALSE)</f>
        <v>Тамбовская</v>
      </c>
      <c r="G150" s="96" t="str">
        <f>VLOOKUP(B150,'Уч ЮН'!$A$3:$G$447,6,FALSE)</f>
        <v>СШ МЦПСР</v>
      </c>
      <c r="H150" s="45">
        <f t="shared" si="15"/>
        <v>7.2</v>
      </c>
      <c r="I150" s="45"/>
      <c r="J150" s="327">
        <f t="shared" si="13"/>
        <v>2</v>
      </c>
      <c r="K150" s="328">
        <f>VLOOKUP(B150,'Уч ЮН'!$A$3:$I$447,8,FALSE)</f>
        <v>0</v>
      </c>
      <c r="L150" s="327"/>
      <c r="M150" s="329">
        <v>7.2</v>
      </c>
      <c r="N150" s="329"/>
      <c r="O150" s="330">
        <f t="shared" si="14"/>
        <v>7.2</v>
      </c>
      <c r="P150" s="331" t="str">
        <f>VLOOKUP(B150,'Уч ЮН'!$A$3:$G$447,7,FALSE)</f>
        <v>Миляева О.В.</v>
      </c>
      <c r="Q150" s="332">
        <v>7</v>
      </c>
      <c r="AF150" s="49"/>
      <c r="AG150" s="49"/>
      <c r="AH150" s="49"/>
      <c r="AI150" s="49"/>
      <c r="AJ150" s="49"/>
      <c r="AK150" s="49"/>
      <c r="AL150" s="49"/>
    </row>
    <row r="151" spans="1:38" s="1" customFormat="1" ht="15">
      <c r="A151" s="72">
        <v>20</v>
      </c>
      <c r="B151" s="47">
        <v>617</v>
      </c>
      <c r="C151" s="48" t="str">
        <f>VLOOKUP(B151,'Уч ЮН'!$A$3:$G$447,2,FALSE)</f>
        <v>Мартынов Владислав</v>
      </c>
      <c r="D151" s="91">
        <f>VLOOKUP(B151,'Уч ЮН'!$A$3:$G$447,3,FALSE)</f>
        <v>1999</v>
      </c>
      <c r="E151" s="326" t="str">
        <f>VLOOKUP(B151,'Уч ЮН'!$A$3:$G$447,4,FALSE)</f>
        <v>1</v>
      </c>
      <c r="F151" s="48" t="str">
        <f>VLOOKUP(B151,'Уч ЮН'!$A$3:$G$447,5,FALSE)</f>
        <v>Пензенская</v>
      </c>
      <c r="G151" s="96" t="str">
        <f>VLOOKUP(B151,'Уч ЮН'!$A$3:$G$447,6,FALSE)</f>
        <v>КСШОР</v>
      </c>
      <c r="H151" s="45">
        <f t="shared" si="15"/>
        <v>7.2</v>
      </c>
      <c r="I151" s="45"/>
      <c r="J151" s="327">
        <f t="shared" si="13"/>
        <v>2</v>
      </c>
      <c r="K151" s="328" t="str">
        <f>VLOOKUP(B151,'Уч ЮН'!$A$3:$I$447,8,FALSE)</f>
        <v>л</v>
      </c>
      <c r="L151" s="327"/>
      <c r="M151" s="329">
        <v>7.2</v>
      </c>
      <c r="N151" s="329"/>
      <c r="O151" s="330">
        <f t="shared" si="14"/>
        <v>7.2</v>
      </c>
      <c r="P151" s="331" t="str">
        <f>VLOOKUP(B151,'Уч ЮН'!$A$3:$G$447,7,FALSE)</f>
        <v>Кузнецов А.М.</v>
      </c>
      <c r="Q151" s="332">
        <v>6</v>
      </c>
      <c r="AF151" s="49"/>
      <c r="AG151" s="49"/>
      <c r="AH151" s="49"/>
      <c r="AI151" s="49"/>
      <c r="AJ151" s="49"/>
      <c r="AK151" s="49"/>
      <c r="AL151" s="49"/>
    </row>
    <row r="152" spans="1:38" s="1" customFormat="1" ht="15">
      <c r="A152" s="72">
        <v>23</v>
      </c>
      <c r="B152" s="47">
        <v>347</v>
      </c>
      <c r="C152" s="48" t="str">
        <f>VLOOKUP(B152,'Уч ЮН'!$A$3:$G$447,2,FALSE)</f>
        <v>Скворцов Дмитрий</v>
      </c>
      <c r="D152" s="91">
        <f>VLOOKUP(B152,'Уч ЮН'!$A$3:$G$447,3,FALSE)</f>
        <v>1999</v>
      </c>
      <c r="E152" s="326">
        <f>VLOOKUP(B152,'Уч ЮН'!$A$3:$G$447,4,FALSE)</f>
        <v>2</v>
      </c>
      <c r="F152" s="48" t="str">
        <f>VLOOKUP(B152,'Уч ЮН'!$A$3:$G$447,5,FALSE)</f>
        <v>Тамбовская</v>
      </c>
      <c r="G152" s="96" t="str">
        <f>VLOOKUP(B152,'Уч ЮН'!$A$3:$G$447,6,FALSE)</f>
        <v>СШОР-3</v>
      </c>
      <c r="H152" s="45">
        <f t="shared" si="15"/>
        <v>7.4</v>
      </c>
      <c r="I152" s="45"/>
      <c r="J152" s="327">
        <f t="shared" si="13"/>
        <v>2</v>
      </c>
      <c r="K152" s="328">
        <f>VLOOKUP(B152,'Уч ЮН'!$A$3:$I$447,8,FALSE)</f>
        <v>0</v>
      </c>
      <c r="L152" s="327"/>
      <c r="M152" s="329">
        <v>7.4</v>
      </c>
      <c r="N152" s="329"/>
      <c r="O152" s="330">
        <f t="shared" si="14"/>
        <v>7.4</v>
      </c>
      <c r="P152" s="331" t="str">
        <f>VLOOKUP(B152,'Уч ЮН'!$A$3:$G$447,7,FALSE)</f>
        <v>Пищиков В.А.,Солтан М.В.</v>
      </c>
      <c r="Q152" s="332">
        <v>6</v>
      </c>
      <c r="AF152" s="49"/>
      <c r="AG152" s="49"/>
      <c r="AH152" s="49"/>
      <c r="AI152" s="49"/>
      <c r="AJ152" s="49"/>
      <c r="AK152" s="49"/>
      <c r="AL152" s="49"/>
    </row>
    <row r="153" spans="1:38" s="1" customFormat="1" ht="15">
      <c r="A153" s="72">
        <v>23</v>
      </c>
      <c r="B153" s="47">
        <v>193</v>
      </c>
      <c r="C153" s="48" t="str">
        <f>VLOOKUP(B153,'Уч ЮН'!$A$3:$G$447,2,FALSE)</f>
        <v>Куприянов Данила</v>
      </c>
      <c r="D153" s="91">
        <f>VLOOKUP(B153,'Уч ЮН'!$A$3:$G$447,3,FALSE)</f>
        <v>1999</v>
      </c>
      <c r="E153" s="326" t="str">
        <f>VLOOKUP(B153,'Уч ЮН'!$A$3:$G$447,4,FALSE)</f>
        <v>2</v>
      </c>
      <c r="F153" s="48" t="str">
        <f>VLOOKUP(B153,'Уч ЮН'!$A$3:$G$447,5,FALSE)</f>
        <v>Пензенская</v>
      </c>
      <c r="G153" s="96" t="str">
        <f>VLOOKUP(B153,'Уч ЮН'!$A$3:$G$447,6,FALSE)</f>
        <v>СШ-6</v>
      </c>
      <c r="H153" s="45">
        <f t="shared" si="15"/>
        <v>7.4</v>
      </c>
      <c r="I153" s="45"/>
      <c r="J153" s="327">
        <f t="shared" si="13"/>
        <v>2</v>
      </c>
      <c r="K153" s="328">
        <f>VLOOKUP(B153,'Уч ЮН'!$A$3:$I$447,8,FALSE)</f>
        <v>0</v>
      </c>
      <c r="L153" s="327"/>
      <c r="M153" s="329">
        <v>7.4</v>
      </c>
      <c r="N153" s="329"/>
      <c r="O153" s="330">
        <f t="shared" si="14"/>
        <v>7.4</v>
      </c>
      <c r="P153" s="331" t="str">
        <f>VLOOKUP(B153,'Уч ЮН'!$A$3:$G$447,7,FALSE)</f>
        <v>Зинуков А.В.</v>
      </c>
      <c r="Q153" s="332">
        <v>5</v>
      </c>
      <c r="AF153" s="49"/>
      <c r="AG153" s="49"/>
      <c r="AH153" s="49"/>
      <c r="AI153" s="49"/>
      <c r="AJ153" s="49"/>
      <c r="AK153" s="49"/>
      <c r="AL153" s="49"/>
    </row>
    <row r="154" spans="1:38" s="1" customFormat="1" ht="15">
      <c r="A154" s="72">
        <v>25</v>
      </c>
      <c r="B154" s="47">
        <v>482</v>
      </c>
      <c r="C154" s="48" t="str">
        <f>VLOOKUP(B154,'Уч ЮН'!$A$3:$G$447,2,FALSE)</f>
        <v>Романов Артем</v>
      </c>
      <c r="D154" s="91">
        <f>VLOOKUP(B154,'Уч ЮН'!$A$3:$G$447,3,FALSE)</f>
        <v>1998</v>
      </c>
      <c r="E154" s="326"/>
      <c r="F154" s="48" t="str">
        <f>VLOOKUP(B154,'Уч ЮН'!$A$3:$G$447,5,FALSE)</f>
        <v>Мордовия</v>
      </c>
      <c r="G154" s="96" t="str">
        <f>VLOOKUP(B154,'Уч ЮН'!$A$3:$G$447,6,FALSE)</f>
        <v>МГУ им.Н.П.Огарева</v>
      </c>
      <c r="H154" s="45">
        <f t="shared" si="15"/>
        <v>7.6</v>
      </c>
      <c r="I154" s="45"/>
      <c r="J154" s="327">
        <f t="shared" si="13"/>
        <v>3</v>
      </c>
      <c r="K154" s="328">
        <f>VLOOKUP(B154,'Уч ЮН'!$A$3:$I$447,8,FALSE)</f>
        <v>0</v>
      </c>
      <c r="L154" s="327"/>
      <c r="M154" s="329">
        <v>7.6</v>
      </c>
      <c r="N154" s="329"/>
      <c r="O154" s="330">
        <f t="shared" si="14"/>
        <v>7.6</v>
      </c>
      <c r="P154" s="331" t="str">
        <f>VLOOKUP(B154,'Уч ЮН'!$A$3:$G$447,7,FALSE)</f>
        <v>Наумкин А.Н.</v>
      </c>
      <c r="Q154" s="332">
        <v>6</v>
      </c>
      <c r="AF154" s="49"/>
      <c r="AG154" s="49"/>
      <c r="AH154" s="49"/>
      <c r="AI154" s="49"/>
      <c r="AJ154" s="49"/>
      <c r="AK154" s="49"/>
      <c r="AL154" s="49"/>
    </row>
    <row r="155" spans="1:38" s="1" customFormat="1" ht="15" hidden="1">
      <c r="A155" s="72"/>
      <c r="B155" s="47">
        <v>448</v>
      </c>
      <c r="C155" s="48" t="str">
        <f>VLOOKUP(B155,'Уч ЮН'!$A$3:$G$447,2,FALSE)</f>
        <v>Криворотов Евгений</v>
      </c>
      <c r="D155" s="91">
        <f>VLOOKUP(B155,'Уч ЮН'!$A$3:$G$447,3,FALSE)</f>
        <v>1997</v>
      </c>
      <c r="E155" s="326">
        <f>VLOOKUP(B155,'Уч ЮН'!$A$3:$G$447,4,FALSE)</f>
        <v>2</v>
      </c>
      <c r="F155" s="48" t="str">
        <f>VLOOKUP(B155,'Уч ЮН'!$A$3:$G$447,5,FALSE)</f>
        <v>Мордовия</v>
      </c>
      <c r="G155" s="96" t="str">
        <f>VLOOKUP(B155,'Уч ЮН'!$A$3:$G$447,6,FALSE)</f>
        <v>КСШОР</v>
      </c>
      <c r="H155" s="45" t="str">
        <f t="shared" si="15"/>
        <v>н.я</v>
      </c>
      <c r="I155" s="45"/>
      <c r="J155" s="327"/>
      <c r="K155" s="328">
        <f>VLOOKUP(B155,'Уч ЮН'!$A$3:$I$447,8,FALSE)</f>
        <v>0</v>
      </c>
      <c r="L155" s="327"/>
      <c r="M155" s="329" t="s">
        <v>573</v>
      </c>
      <c r="N155" s="329"/>
      <c r="O155" s="330" t="e">
        <f t="shared" si="14"/>
        <v>#NUM!</v>
      </c>
      <c r="P155" s="331" t="str">
        <f>VLOOKUP(B155,'Уч ЮН'!$A$3:$G$447,7,FALSE)</f>
        <v>Иванов АИ</v>
      </c>
      <c r="Q155" s="332"/>
      <c r="AF155" s="49"/>
      <c r="AG155" s="49"/>
      <c r="AH155" s="49"/>
      <c r="AI155" s="49"/>
      <c r="AJ155" s="49"/>
      <c r="AK155" s="49"/>
      <c r="AL155" s="49"/>
    </row>
    <row r="156" spans="1:38" s="1" customFormat="1" ht="15" hidden="1">
      <c r="A156" s="72"/>
      <c r="B156" s="47">
        <v>429</v>
      </c>
      <c r="C156" s="48" t="str">
        <f>VLOOKUP(B156,'Уч ЮН'!$A$3:$G$447,2,FALSE)</f>
        <v>Уткин Артем</v>
      </c>
      <c r="D156" s="91">
        <f>VLOOKUP(B156,'Уч ЮН'!$A$3:$G$447,3,FALSE)</f>
        <v>1994</v>
      </c>
      <c r="E156" s="326" t="str">
        <f>VLOOKUP(B156,'Уч ЮН'!$A$3:$G$447,4,FALSE)</f>
        <v>МС</v>
      </c>
      <c r="F156" s="48" t="str">
        <f>VLOOKUP(B156,'Уч ЮН'!$A$3:$G$447,5,FALSE)</f>
        <v>Мордовия</v>
      </c>
      <c r="G156" s="96" t="str">
        <f>VLOOKUP(B156,'Уч ЮН'!$A$3:$G$447,6,FALSE)</f>
        <v>КСШОР</v>
      </c>
      <c r="H156" s="45" t="str">
        <f t="shared" si="15"/>
        <v>н.я</v>
      </c>
      <c r="I156" s="45"/>
      <c r="J156" s="327"/>
      <c r="K156" s="328">
        <f>VLOOKUP(B156,'Уч ЮН'!$A$3:$I$447,8,FALSE)</f>
        <v>0</v>
      </c>
      <c r="L156" s="327"/>
      <c r="M156" s="329" t="s">
        <v>573</v>
      </c>
      <c r="N156" s="329"/>
      <c r="O156" s="330" t="e">
        <f t="shared" si="14"/>
        <v>#NUM!</v>
      </c>
      <c r="P156" s="331" t="str">
        <f>VLOOKUP(B156,'Уч ЮН'!$A$3:$G$447,7,FALSE)</f>
        <v>Разовы ВН и ЛИ</v>
      </c>
      <c r="Q156" s="332"/>
      <c r="AF156" s="49"/>
      <c r="AG156" s="49"/>
      <c r="AH156" s="49"/>
      <c r="AI156" s="49"/>
      <c r="AJ156" s="49"/>
      <c r="AK156" s="49"/>
      <c r="AL156" s="49"/>
    </row>
    <row r="157" ht="12.75"/>
    <row r="158" ht="12.75"/>
    <row r="159" ht="12.75"/>
    <row r="160" ht="12.75"/>
    <row r="161" ht="12.75"/>
    <row r="162" ht="12.75"/>
    <row r="163" ht="12.75"/>
  </sheetData>
  <sheetProtection password="C1E8" sheet="1" formatCells="0" formatColumns="0" formatRows="0" insertColumns="0" insertRows="0" insertHyperlinks="0" deleteColumns="0" deleteRows="0" sort="0" autoFilter="0" pivotTables="0"/>
  <mergeCells count="26">
    <mergeCell ref="A9:U9"/>
    <mergeCell ref="A41:U41"/>
    <mergeCell ref="A42:U42"/>
    <mergeCell ref="Q88:R88"/>
    <mergeCell ref="S88:U88"/>
    <mergeCell ref="Q44:R44"/>
    <mergeCell ref="S44:U44"/>
    <mergeCell ref="Q45:S45"/>
    <mergeCell ref="A85:U85"/>
    <mergeCell ref="A86:U86"/>
    <mergeCell ref="A1:U1"/>
    <mergeCell ref="A2:U2"/>
    <mergeCell ref="A8:U8"/>
    <mergeCell ref="A6:U6"/>
    <mergeCell ref="Q12:S12"/>
    <mergeCell ref="S11:U11"/>
    <mergeCell ref="Q11:R11"/>
    <mergeCell ref="A5:U5"/>
    <mergeCell ref="D7:O7"/>
    <mergeCell ref="P7:U7"/>
    <mergeCell ref="Q89:S89"/>
    <mergeCell ref="Q129:S129"/>
    <mergeCell ref="A125:U125"/>
    <mergeCell ref="A126:U126"/>
    <mergeCell ref="Q128:R128"/>
    <mergeCell ref="S128:U128"/>
  </mergeCells>
  <printOptions horizontalCentered="1"/>
  <pageMargins left="0.15748031496062992" right="0.1968503937007874" top="0.15748031496062992" bottom="0.15748031496062992" header="0.15748031496062992" footer="0.15748031496062992"/>
  <pageSetup fitToHeight="5" horizontalDpi="600" verticalDpi="600" orientation="landscape" paperSize="9" scale="98" r:id="rId2"/>
  <rowBreaks count="3" manualBreakCount="3">
    <brk id="40" max="20" man="1"/>
    <brk id="83" max="20" man="1"/>
    <brk id="11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10" customWidth="1"/>
    <col min="2" max="2" width="4.875" style="8" customWidth="1"/>
    <col min="3" max="3" width="25.125" style="2" customWidth="1"/>
    <col min="4" max="4" width="8.375" style="86" customWidth="1"/>
    <col min="5" max="5" width="17.375" style="4" customWidth="1"/>
    <col min="6" max="6" width="10.75390625" style="66" hidden="1" customWidth="1"/>
    <col min="7" max="7" width="28.25390625" style="60" customWidth="1"/>
    <col min="8" max="8" width="7.125" style="56" customWidth="1"/>
    <col min="9" max="9" width="5.00390625" style="87" customWidth="1"/>
    <col min="10" max="10" width="5.00390625" style="2" hidden="1" customWidth="1"/>
    <col min="11" max="11" width="5.00390625" style="2" customWidth="1"/>
    <col min="12" max="12" width="7.25390625" style="2" customWidth="1"/>
    <col min="13" max="13" width="5.625" style="2" customWidth="1"/>
    <col min="14" max="16384" width="9.125" style="2" customWidth="1"/>
  </cols>
  <sheetData>
    <row r="1" spans="1:13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7"/>
    </row>
    <row r="2" spans="1:13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="11" customFormat="1" ht="8.25" customHeight="1">
      <c r="H3" s="7"/>
    </row>
    <row r="4" spans="1:9" s="11" customFormat="1" ht="8.25" customHeight="1">
      <c r="A4" s="9"/>
      <c r="B4" s="7"/>
      <c r="C4" s="7"/>
      <c r="D4" s="85"/>
      <c r="E4" s="14"/>
      <c r="F4" s="66"/>
      <c r="G4" s="60"/>
      <c r="H4" s="41"/>
      <c r="I4" s="63"/>
    </row>
    <row r="5" spans="1:13" s="11" customFormat="1" ht="16.5" customHeight="1">
      <c r="A5" s="453" t="s">
        <v>46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</row>
    <row r="7" spans="1:13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1" t="s">
        <v>97</v>
      </c>
      <c r="J7" s="461"/>
      <c r="K7" s="461"/>
      <c r="L7" s="461"/>
      <c r="M7" s="461"/>
    </row>
    <row r="8" spans="1:13" s="11" customFormat="1" ht="15.75" customHeight="1">
      <c r="A8" s="453" t="s">
        <v>63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  <row r="9" spans="1:13" s="11" customFormat="1" ht="15.75" customHeight="1">
      <c r="A9" s="454" t="s">
        <v>589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</row>
    <row r="10" spans="1:13" ht="12.75" customHeight="1" hidden="1">
      <c r="A10" s="22"/>
      <c r="B10" s="50"/>
      <c r="C10" s="25"/>
      <c r="D10" s="88"/>
      <c r="E10" s="22"/>
      <c r="F10" s="67"/>
      <c r="H10" s="248"/>
      <c r="I10" s="94"/>
      <c r="J10" s="22"/>
      <c r="K10" s="22"/>
      <c r="L10" s="22"/>
      <c r="M10" s="22"/>
    </row>
    <row r="11" spans="1:13" s="20" customFormat="1" ht="13.5" customHeight="1">
      <c r="A11" s="24"/>
      <c r="B11" s="50"/>
      <c r="C11" s="27" t="s">
        <v>45</v>
      </c>
      <c r="D11" s="89"/>
      <c r="E11" s="23"/>
      <c r="F11" s="68"/>
      <c r="H11" s="465" t="s">
        <v>27</v>
      </c>
      <c r="I11" s="465"/>
      <c r="J11" s="465"/>
      <c r="K11" s="456"/>
      <c r="L11" s="456"/>
      <c r="M11" s="456"/>
    </row>
    <row r="12" spans="1:13" s="21" customFormat="1" ht="24.75" customHeight="1">
      <c r="A12" s="28" t="s">
        <v>51</v>
      </c>
      <c r="B12" s="28" t="s">
        <v>24</v>
      </c>
      <c r="C12" s="28" t="s">
        <v>3</v>
      </c>
      <c r="D12" s="90" t="s">
        <v>83</v>
      </c>
      <c r="E12" s="28" t="s">
        <v>6</v>
      </c>
      <c r="F12" s="28" t="s">
        <v>7</v>
      </c>
      <c r="G12" s="79" t="s">
        <v>8</v>
      </c>
      <c r="H12" s="74" t="s">
        <v>62</v>
      </c>
      <c r="I12" s="464" t="s">
        <v>12</v>
      </c>
      <c r="J12" s="464"/>
      <c r="K12" s="464"/>
      <c r="L12" s="115" t="s">
        <v>13</v>
      </c>
      <c r="M12" s="29" t="s">
        <v>2</v>
      </c>
    </row>
    <row r="13" spans="1:13" s="3" customFormat="1" ht="15.75">
      <c r="A13" s="38"/>
      <c r="B13" s="38"/>
      <c r="C13" s="148" t="s">
        <v>98</v>
      </c>
      <c r="D13" s="117"/>
      <c r="E13" s="119"/>
      <c r="F13" s="120"/>
      <c r="G13" s="121"/>
      <c r="H13" s="122"/>
      <c r="I13" s="52"/>
      <c r="J13" s="38"/>
      <c r="K13" s="55"/>
      <c r="L13" s="55"/>
      <c r="M13" s="55"/>
    </row>
    <row r="14" spans="1:13" s="3" customFormat="1" ht="15" customHeight="1">
      <c r="A14" s="38">
        <v>1</v>
      </c>
      <c r="B14" s="38">
        <v>433</v>
      </c>
      <c r="C14" s="119" t="str">
        <f>VLOOKUP(B14,'Уч ЮН'!$A$3:$G$447,2,FALSE)</f>
        <v>Лапкин Александр</v>
      </c>
      <c r="D14" s="117">
        <f>VLOOKUP(B14,'Уч ЮН'!$A$3:$G$447,3,FALSE)</f>
        <v>2004</v>
      </c>
      <c r="E14" s="119" t="str">
        <f>VLOOKUP(B14,'Уч ЮН'!$A$3:$G$447,5,FALSE)</f>
        <v>Мордовия</v>
      </c>
      <c r="F14" s="120" t="str">
        <f>VLOOKUP(B14,'Уч ЮН'!$A$3:$G$447,6,FALSE)</f>
        <v>КСШОР</v>
      </c>
      <c r="G14" s="121" t="str">
        <f>VLOOKUP(B14,'Уч ЮН'!$A$3:$G$447,6,FALSE)</f>
        <v>КСШОР</v>
      </c>
      <c r="H14" s="294">
        <v>7.7</v>
      </c>
      <c r="I14" s="52"/>
      <c r="J14" s="38"/>
      <c r="K14" s="55"/>
      <c r="L14" s="55"/>
      <c r="M14" s="55"/>
    </row>
    <row r="15" spans="1:13" s="1" customFormat="1" ht="15" customHeight="1">
      <c r="A15" s="38">
        <v>2</v>
      </c>
      <c r="B15" s="38">
        <v>298</v>
      </c>
      <c r="C15" s="119" t="str">
        <f>VLOOKUP(B15,'Уч ЮН'!$A$3:$G$447,2,FALSE)</f>
        <v>Патрикеев Данила</v>
      </c>
      <c r="D15" s="117">
        <f>VLOOKUP(B15,'Уч ЮН'!$A$3:$G$447,3,FALSE)</f>
        <v>2004</v>
      </c>
      <c r="E15" s="119" t="str">
        <f>VLOOKUP(B15,'Уч ЮН'!$A$3:$G$447,5,FALSE)</f>
        <v>Пензенская</v>
      </c>
      <c r="F15" s="120" t="str">
        <f>VLOOKUP(B15,'Уч ЮН'!$A$3:$G$447,6,FALSE)</f>
        <v>ДЮСШ-2 Кузнецк</v>
      </c>
      <c r="G15" s="121" t="str">
        <f>VLOOKUP(B15,'Уч ЮН'!$A$3:$G$447,6,FALSE)</f>
        <v>ДЮСШ-2 Кузнецк</v>
      </c>
      <c r="H15" s="294">
        <v>7.6</v>
      </c>
      <c r="I15" s="52"/>
      <c r="J15" s="55"/>
      <c r="K15" s="55"/>
      <c r="L15" s="55"/>
      <c r="M15" s="55"/>
    </row>
    <row r="16" spans="1:13" s="1" customFormat="1" ht="15" customHeight="1">
      <c r="A16" s="38">
        <v>3</v>
      </c>
      <c r="B16" s="38">
        <v>141</v>
      </c>
      <c r="C16" s="119" t="str">
        <f>VLOOKUP(B16,'Уч ЮН'!$A$3:$G$447,2,FALSE)</f>
        <v>Карташов Владислав</v>
      </c>
      <c r="D16" s="117">
        <f>VLOOKUP(B16,'Уч ЮН'!$A$3:$G$447,3,FALSE)</f>
        <v>2005</v>
      </c>
      <c r="E16" s="119" t="str">
        <f>VLOOKUP(B16,'Уч ЮН'!$A$3:$G$447,5,FALSE)</f>
        <v>Саратовская</v>
      </c>
      <c r="F16" s="120" t="str">
        <f>VLOOKUP(B16,'Уч ЮН'!$A$3:$G$447,6,FALSE)</f>
        <v>СШОР-6</v>
      </c>
      <c r="G16" s="121" t="str">
        <f>VLOOKUP(B16,'Уч ЮН'!$A$3:$G$447,6,FALSE)</f>
        <v>СШОР-6</v>
      </c>
      <c r="H16" s="294">
        <v>7.5</v>
      </c>
      <c r="I16" s="52"/>
      <c r="J16" s="38"/>
      <c r="K16" s="55"/>
      <c r="L16" s="55"/>
      <c r="M16" s="55"/>
    </row>
    <row r="17" spans="1:13" s="1" customFormat="1" ht="15" customHeight="1">
      <c r="A17" s="38">
        <v>4</v>
      </c>
      <c r="B17" s="38">
        <v>78</v>
      </c>
      <c r="C17" s="119" t="str">
        <f>VLOOKUP(B17,'Уч ЮН'!$A$3:$G$447,2,FALSE)</f>
        <v>Воробьев Никита</v>
      </c>
      <c r="D17" s="117">
        <f>VLOOKUP(B17,'Уч ЮН'!$A$3:$G$447,3,FALSE)</f>
        <v>2004</v>
      </c>
      <c r="E17" s="119" t="str">
        <f>VLOOKUP(B17,'Уч ЮН'!$A$3:$G$447,5,FALSE)</f>
        <v>Саратовская</v>
      </c>
      <c r="F17" s="120" t="str">
        <f>VLOOKUP(B17,'Уч ЮН'!$A$3:$G$447,6,FALSE)</f>
        <v>ДЮСШ Энгельс</v>
      </c>
      <c r="G17" s="121" t="str">
        <f>VLOOKUP(B17,'Уч ЮН'!$A$3:$G$447,6,FALSE)</f>
        <v>ДЮСШ Энгельс</v>
      </c>
      <c r="H17" s="294">
        <v>7.4</v>
      </c>
      <c r="I17" s="52"/>
      <c r="J17" s="55"/>
      <c r="K17" s="55"/>
      <c r="L17" s="55"/>
      <c r="M17" s="55"/>
    </row>
    <row r="18" spans="1:13" s="1" customFormat="1" ht="15" customHeight="1">
      <c r="A18" s="38">
        <v>5</v>
      </c>
      <c r="B18" s="38">
        <v>113</v>
      </c>
      <c r="C18" s="119" t="str">
        <f>VLOOKUP(B18,'Уч ЮН'!$A$3:$G$447,2,FALSE)</f>
        <v>Гришанин Егор</v>
      </c>
      <c r="D18" s="117">
        <f>VLOOKUP(B18,'Уч ЮН'!$A$3:$G$447,3,FALSE)</f>
        <v>2004</v>
      </c>
      <c r="E18" s="119" t="str">
        <f>VLOOKUP(B18,'Уч ЮН'!$A$3:$G$447,5,FALSE)</f>
        <v>Саратовская</v>
      </c>
      <c r="F18" s="120" t="str">
        <f>VLOOKUP(B18,'Уч ЮН'!$A$3:$G$447,6,FALSE)</f>
        <v>СШОР-6</v>
      </c>
      <c r="G18" s="121" t="str">
        <f>VLOOKUP(B18,'Уч ЮН'!$A$3:$G$447,6,FALSE)</f>
        <v>СШОР-6</v>
      </c>
      <c r="H18" s="294">
        <v>7.4</v>
      </c>
      <c r="I18" s="126"/>
      <c r="J18" s="38"/>
      <c r="K18" s="38"/>
      <c r="L18" s="39"/>
      <c r="M18" s="39"/>
    </row>
    <row r="19" spans="1:13" s="1" customFormat="1" ht="15" customHeight="1">
      <c r="A19" s="38">
        <v>6</v>
      </c>
      <c r="B19" s="38">
        <v>175</v>
      </c>
      <c r="C19" s="119" t="str">
        <f>VLOOKUP(B19,'Уч ЮН'!$A$3:$G$447,2,FALSE)</f>
        <v>Ивахин Егор</v>
      </c>
      <c r="D19" s="117">
        <f>VLOOKUP(B19,'Уч ЮН'!$A$3:$G$447,3,FALSE)</f>
        <v>2004</v>
      </c>
      <c r="E19" s="119" t="str">
        <f>VLOOKUP(B19,'Уч ЮН'!$A$3:$G$447,5,FALSE)</f>
        <v>Пензенская</v>
      </c>
      <c r="F19" s="120" t="str">
        <f>VLOOKUP(B19,'Уч ЮН'!$A$3:$G$447,6,FALSE)</f>
        <v>СШ-6</v>
      </c>
      <c r="G19" s="121" t="str">
        <f>VLOOKUP(B19,'Уч ЮН'!$A$3:$G$447,6,FALSE)</f>
        <v>СШ-6</v>
      </c>
      <c r="H19" s="294">
        <v>7.6</v>
      </c>
      <c r="I19" s="52"/>
      <c r="J19" s="55"/>
      <c r="K19" s="55"/>
      <c r="L19" s="55"/>
      <c r="M19" s="55"/>
    </row>
    <row r="20" spans="1:13" s="1" customFormat="1" ht="15" customHeight="1">
      <c r="A20" s="38">
        <v>7</v>
      </c>
      <c r="B20" s="38">
        <v>590</v>
      </c>
      <c r="C20" s="119" t="str">
        <f>VLOOKUP(B20,'Уч ЮН'!$A$3:$G$447,2,FALSE)</f>
        <v>Платонов Артем</v>
      </c>
      <c r="D20" s="117">
        <f>VLOOKUP(B20,'Уч ЮН'!$A$3:$G$447,3,FALSE)</f>
        <v>2004</v>
      </c>
      <c r="E20" s="119" t="str">
        <f>VLOOKUP(B20,'Уч ЮН'!$A$3:$G$447,5,FALSE)</f>
        <v>Пензенская</v>
      </c>
      <c r="F20" s="120" t="str">
        <f>VLOOKUP(B20,'Уч ЮН'!$A$3:$G$447,6,FALSE)</f>
        <v>КСШОР</v>
      </c>
      <c r="G20" s="121" t="str">
        <f>VLOOKUP(B20,'Уч ЮН'!$A$3:$G$447,6,FALSE)</f>
        <v>КСШОР</v>
      </c>
      <c r="H20" s="294">
        <v>7.6</v>
      </c>
      <c r="I20" s="52"/>
      <c r="J20" s="55"/>
      <c r="K20" s="55"/>
      <c r="L20" s="55"/>
      <c r="M20" s="55"/>
    </row>
    <row r="21" spans="1:13" s="1" customFormat="1" ht="15" customHeight="1">
      <c r="A21" s="38">
        <v>8</v>
      </c>
      <c r="B21" s="38">
        <v>344</v>
      </c>
      <c r="C21" s="119" t="str">
        <f>VLOOKUP(B21,'Уч ЮН'!$A$3:$G$447,2,FALSE)</f>
        <v>Гоберкорн Андрей</v>
      </c>
      <c r="D21" s="117">
        <f>VLOOKUP(B21,'Уч ЮН'!$A$3:$G$447,3,FALSE)</f>
        <v>2004</v>
      </c>
      <c r="E21" s="119" t="str">
        <f>VLOOKUP(B21,'Уч ЮН'!$A$3:$G$447,5,FALSE)</f>
        <v>Тамбовская</v>
      </c>
      <c r="F21" s="120" t="str">
        <f>VLOOKUP(B21,'Уч ЮН'!$A$3:$G$447,6,FALSE)</f>
        <v>СШОР-3</v>
      </c>
      <c r="G21" s="121" t="str">
        <f>VLOOKUP(B21,'Уч ЮН'!$A$3:$G$447,6,FALSE)</f>
        <v>СШОР-3</v>
      </c>
      <c r="H21" s="294">
        <v>7.7</v>
      </c>
      <c r="I21" s="52"/>
      <c r="J21" s="38"/>
      <c r="K21" s="55"/>
      <c r="L21" s="55"/>
      <c r="M21" s="55"/>
    </row>
    <row r="22" spans="1:13" s="3" customFormat="1" ht="24" customHeight="1">
      <c r="A22" s="38"/>
      <c r="B22" s="38"/>
      <c r="C22" s="148" t="s">
        <v>100</v>
      </c>
      <c r="D22" s="117"/>
      <c r="E22" s="119"/>
      <c r="F22" s="120"/>
      <c r="G22" s="121"/>
      <c r="H22" s="122"/>
      <c r="I22" s="52"/>
      <c r="J22" s="55"/>
      <c r="K22" s="55"/>
      <c r="L22" s="55"/>
      <c r="M22" s="55"/>
    </row>
    <row r="23" spans="1:13" s="3" customFormat="1" ht="15" customHeight="1">
      <c r="A23" s="38">
        <v>1</v>
      </c>
      <c r="B23" s="38">
        <v>66</v>
      </c>
      <c r="C23" s="119" t="str">
        <f>VLOOKUP(B23,'Уч ЮН'!$A$3:$G$447,2,FALSE)</f>
        <v>Маслиев Артем</v>
      </c>
      <c r="D23" s="117">
        <f>VLOOKUP(B23,'Уч ЮН'!$A$3:$G$447,3,FALSE)</f>
        <v>2003</v>
      </c>
      <c r="E23" s="119" t="str">
        <f>VLOOKUP(B23,'Уч ЮН'!$A$3:$G$447,5,FALSE)</f>
        <v>Саратовская</v>
      </c>
      <c r="F23" s="120" t="str">
        <f>VLOOKUP(B23,'Уч ЮН'!$A$3:$G$447,6,FALSE)</f>
        <v>ДЮСШ Энгельс</v>
      </c>
      <c r="G23" s="121" t="str">
        <f>VLOOKUP(B23,'Уч ЮН'!$A$3:$G$447,6,FALSE)</f>
        <v>ДЮСШ Энгельс</v>
      </c>
      <c r="H23" s="294">
        <v>7.1</v>
      </c>
      <c r="I23" s="52"/>
      <c r="J23" s="38"/>
      <c r="K23" s="38"/>
      <c r="L23" s="55"/>
      <c r="M23" s="55"/>
    </row>
    <row r="24" spans="1:13" s="3" customFormat="1" ht="15" customHeight="1">
      <c r="A24" s="38">
        <v>2</v>
      </c>
      <c r="B24" s="38">
        <v>630</v>
      </c>
      <c r="C24" s="119" t="str">
        <f>VLOOKUP(B24,'Уч ЮН'!$A$3:$G$447,2,FALSE)</f>
        <v>Ефремов Александр</v>
      </c>
      <c r="D24" s="117">
        <f>VLOOKUP(B24,'Уч ЮН'!$A$3:$G$447,3,FALSE)</f>
        <v>2002</v>
      </c>
      <c r="E24" s="119" t="str">
        <f>VLOOKUP(B24,'Уч ЮН'!$A$3:$G$447,5,FALSE)</f>
        <v>Пензенская</v>
      </c>
      <c r="F24" s="120" t="str">
        <f>VLOOKUP(B24,'Уч ЮН'!$A$3:$G$447,6,FALSE)</f>
        <v>УОР</v>
      </c>
      <c r="G24" s="121" t="str">
        <f>VLOOKUP(B24,'Уч ЮН'!$A$3:$G$447,6,FALSE)</f>
        <v>УОР</v>
      </c>
      <c r="H24" s="294">
        <v>7</v>
      </c>
      <c r="I24" s="126"/>
      <c r="J24" s="39"/>
      <c r="K24" s="38"/>
      <c r="L24" s="39"/>
      <c r="M24" s="39"/>
    </row>
    <row r="25" spans="1:13" s="3" customFormat="1" ht="15" customHeight="1">
      <c r="A25" s="38">
        <v>3</v>
      </c>
      <c r="B25" s="38">
        <v>180</v>
      </c>
      <c r="C25" s="119" t="str">
        <f>VLOOKUP(B25,'Уч ЮН'!$A$3:$G$447,2,FALSE)</f>
        <v>Попов Владимир</v>
      </c>
      <c r="D25" s="117">
        <f>VLOOKUP(B25,'Уч ЮН'!$A$3:$G$447,3,FALSE)</f>
        <v>2002</v>
      </c>
      <c r="E25" s="119" t="str">
        <f>VLOOKUP(B25,'Уч ЮН'!$A$3:$G$447,5,FALSE)</f>
        <v>Пензенская</v>
      </c>
      <c r="F25" s="120" t="str">
        <f>VLOOKUP(B25,'Уч ЮН'!$A$3:$G$447,6,FALSE)</f>
        <v>СШ-6</v>
      </c>
      <c r="G25" s="121" t="str">
        <f>VLOOKUP(B25,'Уч ЮН'!$A$3:$G$447,6,FALSE)</f>
        <v>СШ-6</v>
      </c>
      <c r="H25" s="294">
        <v>6.9</v>
      </c>
      <c r="I25" s="126"/>
      <c r="J25" s="39"/>
      <c r="K25" s="38"/>
      <c r="L25" s="39"/>
      <c r="M25" s="39"/>
    </row>
    <row r="26" spans="1:13" s="3" customFormat="1" ht="15" customHeight="1">
      <c r="A26" s="38">
        <v>4</v>
      </c>
      <c r="B26" s="38">
        <v>485</v>
      </c>
      <c r="C26" s="119" t="str">
        <f>VLOOKUP(B26,'Уч ЮН'!$A$3:$G$447,2,FALSE)</f>
        <v>Сурков Максим</v>
      </c>
      <c r="D26" s="117">
        <f>VLOOKUP(B26,'Уч ЮН'!$A$3:$G$447,3,FALSE)</f>
        <v>2002</v>
      </c>
      <c r="E26" s="119" t="str">
        <f>VLOOKUP(B26,'Уч ЮН'!$A$3:$G$447,5,FALSE)</f>
        <v>Пензенская</v>
      </c>
      <c r="F26" s="120" t="str">
        <f>VLOOKUP(B26,'Уч ЮН'!$A$3:$G$447,6,FALSE)</f>
        <v>КСШОР</v>
      </c>
      <c r="G26" s="121" t="str">
        <f>VLOOKUP(B26,'Уч ЮН'!$A$3:$G$447,6,FALSE)</f>
        <v>КСШОР</v>
      </c>
      <c r="H26" s="294">
        <v>6.8</v>
      </c>
      <c r="I26" s="52"/>
      <c r="J26" s="55"/>
      <c r="K26" s="55"/>
      <c r="L26" s="55"/>
      <c r="M26" s="55"/>
    </row>
    <row r="27" spans="1:13" s="3" customFormat="1" ht="15" customHeight="1">
      <c r="A27" s="38">
        <v>5</v>
      </c>
      <c r="B27" s="38">
        <v>672</v>
      </c>
      <c r="C27" s="119" t="str">
        <f>VLOOKUP(B27,'Уч ЮН'!$A$3:$G$447,2,FALSE)</f>
        <v>Брик Никита</v>
      </c>
      <c r="D27" s="117">
        <f>VLOOKUP(B27,'Уч ЮН'!$A$3:$G$447,3,FALSE)</f>
        <v>2003</v>
      </c>
      <c r="E27" s="119" t="str">
        <f>VLOOKUP(B27,'Уч ЮН'!$A$3:$G$447,5,FALSE)</f>
        <v>Пензенская</v>
      </c>
      <c r="F27" s="120" t="str">
        <f>VLOOKUP(B27,'Уч ЮН'!$A$3:$G$447,6,FALSE)</f>
        <v>КСШОР</v>
      </c>
      <c r="G27" s="121" t="str">
        <f>VLOOKUP(B27,'Уч ЮН'!$A$3:$G$447,6,FALSE)</f>
        <v>КСШОР</v>
      </c>
      <c r="H27" s="294">
        <v>6.9</v>
      </c>
      <c r="I27" s="52"/>
      <c r="J27" s="38"/>
      <c r="K27" s="55"/>
      <c r="L27" s="55"/>
      <c r="M27" s="55"/>
    </row>
    <row r="28" spans="1:13" s="3" customFormat="1" ht="15" customHeight="1">
      <c r="A28" s="38">
        <v>6</v>
      </c>
      <c r="B28" s="38">
        <v>320</v>
      </c>
      <c r="C28" s="119" t="str">
        <f>VLOOKUP(B28,'Уч ЮН'!$A$3:$G$447,2,FALSE)</f>
        <v>Костриков Иван</v>
      </c>
      <c r="D28" s="117">
        <f>VLOOKUP(B28,'Уч ЮН'!$A$3:$G$447,3,FALSE)</f>
        <v>2002</v>
      </c>
      <c r="E28" s="119" t="str">
        <f>VLOOKUP(B28,'Уч ЮН'!$A$3:$G$447,5,FALSE)</f>
        <v>Тульская</v>
      </c>
      <c r="F28" s="120" t="str">
        <f>VLOOKUP(B28,'Уч ЮН'!$A$3:$G$447,6,FALSE)</f>
        <v>ЦСП-СШОР л/а</v>
      </c>
      <c r="G28" s="121" t="str">
        <f>VLOOKUP(B28,'Уч ЮН'!$A$3:$G$447,6,FALSE)</f>
        <v>ЦСП-СШОР л/а</v>
      </c>
      <c r="H28" s="294">
        <v>6.9</v>
      </c>
      <c r="I28" s="52"/>
      <c r="J28" s="55"/>
      <c r="K28" s="55"/>
      <c r="L28" s="55"/>
      <c r="M28" s="55"/>
    </row>
    <row r="29" spans="1:13" s="3" customFormat="1" ht="15" customHeight="1">
      <c r="A29" s="38">
        <v>7</v>
      </c>
      <c r="B29" s="38">
        <v>181</v>
      </c>
      <c r="C29" s="119" t="str">
        <f>VLOOKUP(B29,'Уч ЮН'!$A$3:$G$447,2,FALSE)</f>
        <v>Якупов Салават</v>
      </c>
      <c r="D29" s="117">
        <f>VLOOKUP(B29,'Уч ЮН'!$A$3:$G$447,3,FALSE)</f>
        <v>2002</v>
      </c>
      <c r="E29" s="119" t="str">
        <f>VLOOKUP(B29,'Уч ЮН'!$A$3:$G$447,5,FALSE)</f>
        <v>Пензенская</v>
      </c>
      <c r="F29" s="120" t="str">
        <f>VLOOKUP(B29,'Уч ЮН'!$A$3:$G$447,6,FALSE)</f>
        <v>СШ-6</v>
      </c>
      <c r="G29" s="121" t="str">
        <f>VLOOKUP(B29,'Уч ЮН'!$A$3:$G$447,6,FALSE)</f>
        <v>СШ-6</v>
      </c>
      <c r="H29" s="294">
        <v>7</v>
      </c>
      <c r="I29" s="126"/>
      <c r="J29" s="39"/>
      <c r="K29" s="38"/>
      <c r="L29" s="39"/>
      <c r="M29" s="39"/>
    </row>
    <row r="30" spans="1:13" s="3" customFormat="1" ht="15" customHeight="1">
      <c r="A30" s="38">
        <v>8</v>
      </c>
      <c r="B30" s="38">
        <v>505</v>
      </c>
      <c r="C30" s="119" t="str">
        <f>VLOOKUP(B30,'Уч ЮН'!$A$3:$G$447,2,FALSE)</f>
        <v>Селянкин Дмитрий</v>
      </c>
      <c r="D30" s="117">
        <f>VLOOKUP(B30,'Уч ЮН'!$A$3:$G$447,3,FALSE)</f>
        <v>2002</v>
      </c>
      <c r="E30" s="119" t="str">
        <f>VLOOKUP(B30,'Уч ЮН'!$A$3:$G$447,5,FALSE)</f>
        <v>Пензенская</v>
      </c>
      <c r="F30" s="120" t="str">
        <f>VLOOKUP(B30,'Уч ЮН'!$A$3:$G$447,6,FALSE)</f>
        <v>КСШОР</v>
      </c>
      <c r="G30" s="121" t="str">
        <f>VLOOKUP(B30,'Уч ЮН'!$A$3:$G$447,6,FALSE)</f>
        <v>КСШОР</v>
      </c>
      <c r="H30" s="294">
        <v>7.2</v>
      </c>
      <c r="I30" s="52"/>
      <c r="J30" s="38"/>
      <c r="K30" s="38"/>
      <c r="L30" s="55"/>
      <c r="M30" s="55"/>
    </row>
    <row r="31" spans="1:13" s="3" customFormat="1" ht="27.75" customHeight="1">
      <c r="A31" s="38"/>
      <c r="B31" s="38"/>
      <c r="C31" s="148" t="s">
        <v>592</v>
      </c>
      <c r="D31" s="117"/>
      <c r="E31" s="119"/>
      <c r="F31" s="120"/>
      <c r="G31" s="121"/>
      <c r="H31" s="122"/>
      <c r="I31" s="52"/>
      <c r="J31" s="55"/>
      <c r="K31" s="55"/>
      <c r="L31" s="55"/>
      <c r="M31" s="55"/>
    </row>
    <row r="32" spans="1:13" s="3" customFormat="1" ht="15" customHeight="1">
      <c r="A32" s="38">
        <v>1</v>
      </c>
      <c r="B32" s="38">
        <v>186</v>
      </c>
      <c r="C32" s="119" t="str">
        <f>VLOOKUP(B32,'Уч ЮН'!$A$3:$G$447,2,FALSE)</f>
        <v>Чиркаев Юрий</v>
      </c>
      <c r="D32" s="117">
        <f>VLOOKUP(B32,'Уч ЮН'!$A$3:$G$447,3,FALSE)</f>
        <v>2000</v>
      </c>
      <c r="E32" s="119" t="str">
        <f>VLOOKUP(B32,'Уч ЮН'!$A$3:$G$447,5,FALSE)</f>
        <v>Пензенская</v>
      </c>
      <c r="F32" s="120" t="str">
        <f>VLOOKUP(B32,'Уч ЮН'!$A$3:$G$447,6,FALSE)</f>
        <v>СШ-6</v>
      </c>
      <c r="G32" s="121" t="str">
        <f>VLOOKUP(B32,'Уч ЮН'!$A$3:$G$447,6,FALSE)</f>
        <v>СШ-6</v>
      </c>
      <c r="H32" s="294">
        <v>7.1</v>
      </c>
      <c r="I32" s="126"/>
      <c r="J32" s="39"/>
      <c r="K32" s="38"/>
      <c r="L32" s="39"/>
      <c r="M32" s="39"/>
    </row>
    <row r="33" spans="1:13" s="1" customFormat="1" ht="15" customHeight="1">
      <c r="A33" s="38">
        <v>2</v>
      </c>
      <c r="B33" s="38">
        <v>165</v>
      </c>
      <c r="C33" s="119" t="str">
        <f>VLOOKUP(B33,'Уч ЮН'!$A$3:$G$447,2,FALSE)</f>
        <v>Кондратьев Михаил</v>
      </c>
      <c r="D33" s="117">
        <f>VLOOKUP(B33,'Уч ЮН'!$A$3:$G$447,3,FALSE)</f>
        <v>2000</v>
      </c>
      <c r="E33" s="119" t="str">
        <f>VLOOKUP(B33,'Уч ЮН'!$A$3:$G$447,5,FALSE)</f>
        <v>Саратовская</v>
      </c>
      <c r="F33" s="120" t="str">
        <f>VLOOKUP(B33,'Уч ЮН'!$A$3:$G$447,6,FALSE)</f>
        <v>СШОР-6</v>
      </c>
      <c r="G33" s="121" t="str">
        <f>VLOOKUP(B33,'Уч ЮН'!$A$3:$G$447,6,FALSE)</f>
        <v>СШОР-6</v>
      </c>
      <c r="H33" s="294">
        <v>7</v>
      </c>
      <c r="I33" s="126"/>
      <c r="J33" s="38"/>
      <c r="K33" s="38"/>
      <c r="L33" s="39"/>
      <c r="M33" s="39"/>
    </row>
    <row r="34" spans="1:13" s="1" customFormat="1" ht="15" customHeight="1">
      <c r="A34" s="38">
        <v>3</v>
      </c>
      <c r="B34" s="38">
        <v>438</v>
      </c>
      <c r="C34" s="119" t="str">
        <f>VLOOKUP(B34,'Уч ЮН'!$A$3:$G$447,2,FALSE)</f>
        <v>Москаев Дмитрий</v>
      </c>
      <c r="D34" s="117">
        <f>VLOOKUP(B34,'Уч ЮН'!$A$3:$G$447,3,FALSE)</f>
        <v>2001</v>
      </c>
      <c r="E34" s="119" t="str">
        <f>VLOOKUP(B34,'Уч ЮН'!$A$3:$G$447,5,FALSE)</f>
        <v>Мордовия</v>
      </c>
      <c r="F34" s="120" t="str">
        <f>VLOOKUP(B34,'Уч ЮН'!$A$3:$G$447,6,FALSE)</f>
        <v>КСШОР</v>
      </c>
      <c r="G34" s="121" t="str">
        <f>VLOOKUP(B34,'Уч ЮН'!$A$3:$G$447,6,FALSE)</f>
        <v>КСШОР</v>
      </c>
      <c r="H34" s="294">
        <v>6.9</v>
      </c>
      <c r="I34" s="52"/>
      <c r="J34" s="38"/>
      <c r="K34" s="55"/>
      <c r="L34" s="55"/>
      <c r="M34" s="55"/>
    </row>
    <row r="35" spans="1:13" s="1" customFormat="1" ht="15" customHeight="1">
      <c r="A35" s="38">
        <v>4</v>
      </c>
      <c r="B35" s="38">
        <v>156</v>
      </c>
      <c r="C35" s="119" t="str">
        <f>VLOOKUP(B35,'Уч ЮН'!$A$3:$G$447,2,FALSE)</f>
        <v>Черноситов Алексей</v>
      </c>
      <c r="D35" s="117">
        <f>VLOOKUP(B35,'Уч ЮН'!$A$3:$G$447,3,FALSE)</f>
        <v>2000</v>
      </c>
      <c r="E35" s="119" t="str">
        <f>VLOOKUP(B35,'Уч ЮН'!$A$3:$G$447,5,FALSE)</f>
        <v>Саратовская</v>
      </c>
      <c r="F35" s="120" t="str">
        <f>VLOOKUP(B35,'Уч ЮН'!$A$3:$G$447,6,FALSE)</f>
        <v>СШОР-6</v>
      </c>
      <c r="G35" s="121" t="str">
        <f>VLOOKUP(B35,'Уч ЮН'!$A$3:$G$447,6,FALSE)</f>
        <v>СШОР-6</v>
      </c>
      <c r="H35" s="294">
        <v>6.8</v>
      </c>
      <c r="I35" s="52"/>
      <c r="J35" s="38"/>
      <c r="K35" s="38"/>
      <c r="L35" s="55"/>
      <c r="M35" s="55"/>
    </row>
    <row r="36" spans="1:13" s="1" customFormat="1" ht="15" customHeight="1">
      <c r="A36" s="38">
        <v>5</v>
      </c>
      <c r="B36" s="38">
        <v>464</v>
      </c>
      <c r="C36" s="119" t="str">
        <f>VLOOKUP(B36,'Уч ЮН'!$A$3:$G$447,2,FALSE)</f>
        <v>Куркин Евгений</v>
      </c>
      <c r="D36" s="117">
        <f>VLOOKUP(B36,'Уч ЮН'!$A$3:$G$447,3,FALSE)</f>
        <v>2000</v>
      </c>
      <c r="E36" s="119" t="str">
        <f>VLOOKUP(B36,'Уч ЮН'!$A$3:$G$447,5,FALSE)</f>
        <v>Мордовия</v>
      </c>
      <c r="F36" s="120" t="str">
        <f>VLOOKUP(B36,'Уч ЮН'!$A$3:$G$447,6,FALSE)</f>
        <v>МГУ им.Н.П.Огарева</v>
      </c>
      <c r="G36" s="121" t="str">
        <f>VLOOKUP(B36,'Уч ЮН'!$A$3:$G$447,6,FALSE)</f>
        <v>МГУ им.Н.П.Огарева</v>
      </c>
      <c r="H36" s="294">
        <v>6.9</v>
      </c>
      <c r="I36" s="126"/>
      <c r="J36" s="39"/>
      <c r="K36" s="38"/>
      <c r="L36" s="39"/>
      <c r="M36" s="39"/>
    </row>
    <row r="37" spans="1:13" s="1" customFormat="1" ht="15" customHeight="1">
      <c r="A37" s="38">
        <v>6</v>
      </c>
      <c r="B37" s="38">
        <v>631</v>
      </c>
      <c r="C37" s="119" t="str">
        <f>VLOOKUP(B37,'Уч ЮН'!$A$3:$G$447,2,FALSE)</f>
        <v>Зотов Сергей</v>
      </c>
      <c r="D37" s="117">
        <f>VLOOKUP(B37,'Уч ЮН'!$A$3:$G$447,3,FALSE)</f>
        <v>2000</v>
      </c>
      <c r="E37" s="119" t="str">
        <f>VLOOKUP(B37,'Уч ЮН'!$A$3:$G$447,5,FALSE)</f>
        <v>Пензенская</v>
      </c>
      <c r="F37" s="120" t="str">
        <f>VLOOKUP(B37,'Уч ЮН'!$A$3:$G$447,6,FALSE)</f>
        <v>ПГУАС</v>
      </c>
      <c r="G37" s="121" t="str">
        <f>VLOOKUP(B37,'Уч ЮН'!$A$3:$G$447,6,FALSE)</f>
        <v>ПГУАС</v>
      </c>
      <c r="H37" s="294">
        <v>6.9</v>
      </c>
      <c r="I37" s="52"/>
      <c r="J37" s="55"/>
      <c r="K37" s="55"/>
      <c r="L37" s="55"/>
      <c r="M37" s="55"/>
    </row>
    <row r="38" spans="1:13" s="1" customFormat="1" ht="15" customHeight="1">
      <c r="A38" s="38">
        <v>7</v>
      </c>
      <c r="B38" s="38">
        <v>467</v>
      </c>
      <c r="C38" s="119" t="str">
        <f>VLOOKUP(B38,'Уч ЮН'!$A$3:$G$447,2,FALSE)</f>
        <v>Поняев Алексей</v>
      </c>
      <c r="D38" s="117">
        <f>VLOOKUP(B38,'Уч ЮН'!$A$3:$G$447,3,FALSE)</f>
        <v>2000</v>
      </c>
      <c r="E38" s="119" t="str">
        <f>VLOOKUP(B38,'Уч ЮН'!$A$3:$G$447,5,FALSE)</f>
        <v>Мордовия</v>
      </c>
      <c r="F38" s="120" t="str">
        <f>VLOOKUP(B38,'Уч ЮН'!$A$3:$G$447,6,FALSE)</f>
        <v>МГУ им.Н.П.Огарева</v>
      </c>
      <c r="G38" s="121" t="str">
        <f>VLOOKUP(B38,'Уч ЮН'!$A$3:$G$447,6,FALSE)</f>
        <v>МГУ им.Н.П.Огарева</v>
      </c>
      <c r="H38" s="294">
        <v>7</v>
      </c>
      <c r="I38" s="52"/>
      <c r="J38" s="38"/>
      <c r="K38" s="55"/>
      <c r="L38" s="55"/>
      <c r="M38" s="55"/>
    </row>
    <row r="39" spans="1:13" s="1" customFormat="1" ht="15" customHeight="1">
      <c r="A39" s="38">
        <v>8</v>
      </c>
      <c r="B39" s="38">
        <v>132</v>
      </c>
      <c r="C39" s="119" t="str">
        <f>VLOOKUP(B39,'Уч ЮН'!$A$3:$G$447,2,FALSE)</f>
        <v>Имкин Алексей</v>
      </c>
      <c r="D39" s="117">
        <f>VLOOKUP(B39,'Уч ЮН'!$A$3:$G$447,3,FALSE)</f>
        <v>2000</v>
      </c>
      <c r="E39" s="119" t="str">
        <f>VLOOKUP(B39,'Уч ЮН'!$A$3:$G$447,5,FALSE)</f>
        <v>Саратовская</v>
      </c>
      <c r="F39" s="120" t="str">
        <f>VLOOKUP(B39,'Уч ЮН'!$A$3:$G$447,6,FALSE)</f>
        <v>СШОР-6</v>
      </c>
      <c r="G39" s="121" t="str">
        <f>VLOOKUP(B39,'Уч ЮН'!$A$3:$G$447,6,FALSE)</f>
        <v>СШОР-6</v>
      </c>
      <c r="H39" s="294">
        <v>7.2</v>
      </c>
      <c r="I39" s="126"/>
      <c r="J39" s="39"/>
      <c r="K39" s="39"/>
      <c r="L39" s="39"/>
      <c r="M39" s="39"/>
    </row>
    <row r="40" spans="1:13" s="3" customFormat="1" ht="30" customHeight="1">
      <c r="A40" s="38"/>
      <c r="B40" s="38"/>
      <c r="C40" s="148" t="s">
        <v>591</v>
      </c>
      <c r="D40" s="117"/>
      <c r="E40" s="119"/>
      <c r="F40" s="120"/>
      <c r="G40" s="121"/>
      <c r="H40" s="122"/>
      <c r="I40" s="52"/>
      <c r="J40" s="55"/>
      <c r="K40" s="55"/>
      <c r="L40" s="55"/>
      <c r="M40" s="55"/>
    </row>
    <row r="41" spans="1:13" s="3" customFormat="1" ht="15" customHeight="1">
      <c r="A41" s="38">
        <v>1</v>
      </c>
      <c r="B41" s="38">
        <v>366</v>
      </c>
      <c r="C41" s="119" t="str">
        <f>VLOOKUP(B41,'Уч ЮН'!$A$3:$G$447,2,FALSE)</f>
        <v>Поленин Иван</v>
      </c>
      <c r="D41" s="117">
        <f>VLOOKUP(B41,'Уч ЮН'!$A$3:$G$447,3,FALSE)</f>
        <v>1994</v>
      </c>
      <c r="E41" s="119" t="str">
        <f>VLOOKUP(B41,'Уч ЮН'!$A$3:$G$447,5,FALSE)</f>
        <v>Тамбовская</v>
      </c>
      <c r="F41" s="120" t="str">
        <f>VLOOKUP(B41,'Уч ЮН'!$A$3:$G$447,6,FALSE)</f>
        <v>СШ МЦПСР</v>
      </c>
      <c r="G41" s="121" t="str">
        <f>VLOOKUP(B41,'Уч ЮН'!$A$3:$G$447,6,FALSE)</f>
        <v>СШ МЦПСР</v>
      </c>
      <c r="H41" s="294">
        <v>6.8</v>
      </c>
      <c r="I41" s="52"/>
      <c r="J41" s="38"/>
      <c r="K41" s="55"/>
      <c r="L41" s="55"/>
      <c r="M41" s="55"/>
    </row>
    <row r="42" spans="1:13" s="3" customFormat="1" ht="15" customHeight="1">
      <c r="A42" s="38">
        <v>2</v>
      </c>
      <c r="B42" s="38">
        <v>128</v>
      </c>
      <c r="C42" s="119" t="str">
        <f>VLOOKUP(B42,'Уч ЮН'!$A$3:$G$447,2,FALSE)</f>
        <v>Грищенко Алексей</v>
      </c>
      <c r="D42" s="117">
        <f>VLOOKUP(B42,'Уч ЮН'!$A$3:$G$447,3,FALSE)</f>
        <v>1999</v>
      </c>
      <c r="E42" s="119" t="str">
        <f>VLOOKUP(B42,'Уч ЮН'!$A$3:$G$447,5,FALSE)</f>
        <v>Саратовская</v>
      </c>
      <c r="F42" s="120" t="str">
        <f>VLOOKUP(B42,'Уч ЮН'!$A$3:$G$447,6,FALSE)</f>
        <v>СШОР-6</v>
      </c>
      <c r="G42" s="121" t="str">
        <f>VLOOKUP(B42,'Уч ЮН'!$A$3:$G$447,6,FALSE)</f>
        <v>СШОР-6</v>
      </c>
      <c r="H42" s="294">
        <v>6.7</v>
      </c>
      <c r="I42" s="52"/>
      <c r="J42" s="38"/>
      <c r="K42" s="55"/>
      <c r="L42" s="55"/>
      <c r="M42" s="55"/>
    </row>
    <row r="43" spans="1:13" s="3" customFormat="1" ht="15" customHeight="1">
      <c r="A43" s="38">
        <v>3</v>
      </c>
      <c r="B43" s="38">
        <v>103</v>
      </c>
      <c r="C43" s="119" t="str">
        <f>VLOOKUP(B43,'Уч ЮН'!$A$3:$G$447,2,FALSE)</f>
        <v>Катренко Виталий</v>
      </c>
      <c r="D43" s="117">
        <f>VLOOKUP(B43,'Уч ЮН'!$A$3:$G$447,3,FALSE)</f>
        <v>1998</v>
      </c>
      <c r="E43" s="119" t="str">
        <f>VLOOKUP(B43,'Уч ЮН'!$A$3:$G$447,5,FALSE)</f>
        <v>Саратовская</v>
      </c>
      <c r="F43" s="120" t="str">
        <f>VLOOKUP(B43,'Уч ЮН'!$A$3:$G$447,6,FALSE)</f>
        <v>СШОР-6</v>
      </c>
      <c r="G43" s="121" t="str">
        <f>VLOOKUP(B43,'Уч ЮН'!$A$3:$G$447,6,FALSE)</f>
        <v>СШОР-6</v>
      </c>
      <c r="H43" s="294">
        <v>6.7</v>
      </c>
      <c r="I43" s="52"/>
      <c r="J43" s="55"/>
      <c r="K43" s="55"/>
      <c r="L43" s="55"/>
      <c r="M43" s="55"/>
    </row>
    <row r="44" spans="1:13" s="3" customFormat="1" ht="15" customHeight="1">
      <c r="A44" s="38">
        <v>4</v>
      </c>
      <c r="B44" s="38">
        <v>7</v>
      </c>
      <c r="C44" s="119" t="str">
        <f>VLOOKUP(B44,'Уч ЮН'!$A$3:$G$447,2,FALSE)</f>
        <v>Желобаев Сергей</v>
      </c>
      <c r="D44" s="117">
        <f>VLOOKUP(B44,'Уч ЮН'!$A$3:$G$447,3,FALSE)</f>
        <v>1991</v>
      </c>
      <c r="E44" s="119" t="str">
        <f>VLOOKUP(B44,'Уч ЮН'!$A$3:$G$447,5,FALSE)</f>
        <v>Пензенская</v>
      </c>
      <c r="F44" s="120" t="str">
        <f>VLOOKUP(B44,'Уч ЮН'!$A$3:$G$447,6,FALSE)</f>
        <v>КСШОР</v>
      </c>
      <c r="G44" s="121" t="str">
        <f>VLOOKUP(B44,'Уч ЮН'!$A$3:$G$447,6,FALSE)</f>
        <v>КСШОР</v>
      </c>
      <c r="H44" s="294">
        <v>6.6</v>
      </c>
      <c r="I44" s="126"/>
      <c r="J44" s="39"/>
      <c r="K44" s="38"/>
      <c r="L44" s="39"/>
      <c r="M44" s="39"/>
    </row>
    <row r="45" spans="1:13" s="3" customFormat="1" ht="15" customHeight="1">
      <c r="A45" s="38">
        <v>5</v>
      </c>
      <c r="B45" s="38">
        <v>666</v>
      </c>
      <c r="C45" s="119" t="str">
        <f>VLOOKUP(B45,'Уч ЮН'!$A$3:$G$447,2,FALSE)</f>
        <v>Мельников Георгий</v>
      </c>
      <c r="D45" s="117">
        <f>VLOOKUP(B45,'Уч ЮН'!$A$3:$G$447,3,FALSE)</f>
        <v>1996</v>
      </c>
      <c r="E45" s="119" t="str">
        <f>VLOOKUP(B45,'Уч ЮН'!$A$3:$G$447,5,FALSE)</f>
        <v>Пензенская</v>
      </c>
      <c r="F45" s="120" t="str">
        <f>VLOOKUP(B45,'Уч ЮН'!$A$3:$G$447,6,FALSE)</f>
        <v>КСШОР</v>
      </c>
      <c r="G45" s="121" t="str">
        <f>VLOOKUP(B45,'Уч ЮН'!$A$3:$G$447,6,FALSE)</f>
        <v>КСШОР</v>
      </c>
      <c r="H45" s="294">
        <v>6.6</v>
      </c>
      <c r="I45" s="52"/>
      <c r="J45" s="38"/>
      <c r="K45" s="55"/>
      <c r="L45" s="55"/>
      <c r="M45" s="55"/>
    </row>
    <row r="46" spans="1:13" s="3" customFormat="1" ht="15" customHeight="1">
      <c r="A46" s="38">
        <v>6</v>
      </c>
      <c r="B46" s="38">
        <v>318</v>
      </c>
      <c r="C46" s="119" t="str">
        <f>VLOOKUP(B46,'Уч ЮН'!$A$3:$G$447,2,FALSE)</f>
        <v>Рожнов Артём</v>
      </c>
      <c r="D46" s="117">
        <f>VLOOKUP(B46,'Уч ЮН'!$A$3:$G$447,3,FALSE)</f>
        <v>1998</v>
      </c>
      <c r="E46" s="119" t="str">
        <f>VLOOKUP(B46,'Уч ЮН'!$A$3:$G$447,5,FALSE)</f>
        <v>Тульская</v>
      </c>
      <c r="F46" s="120" t="str">
        <f>VLOOKUP(B46,'Уч ЮН'!$A$3:$G$447,6,FALSE)</f>
        <v>ЦСП-СШОР л/а</v>
      </c>
      <c r="G46" s="121" t="str">
        <f>VLOOKUP(B46,'Уч ЮН'!$A$3:$G$447,6,FALSE)</f>
        <v>ЦСП-СШОР л/а</v>
      </c>
      <c r="H46" s="294">
        <v>6.7</v>
      </c>
      <c r="I46" s="52"/>
      <c r="J46" s="55"/>
      <c r="K46" s="55"/>
      <c r="L46" s="55"/>
      <c r="M46" s="55"/>
    </row>
    <row r="47" spans="1:13" s="3" customFormat="1" ht="15" customHeight="1">
      <c r="A47" s="38">
        <v>7</v>
      </c>
      <c r="B47" s="38">
        <v>463</v>
      </c>
      <c r="C47" s="119" t="str">
        <f>VLOOKUP(B47,'Уч ЮН'!$A$3:$G$447,2,FALSE)</f>
        <v>Кяшкин Артемий</v>
      </c>
      <c r="D47" s="117">
        <f>VLOOKUP(B47,'Уч ЮН'!$A$3:$G$447,3,FALSE)</f>
        <v>1996</v>
      </c>
      <c r="E47" s="119" t="str">
        <f>VLOOKUP(B47,'Уч ЮН'!$A$3:$G$447,5,FALSE)</f>
        <v>Мордовия</v>
      </c>
      <c r="F47" s="120" t="str">
        <f>VLOOKUP(B47,'Уч ЮН'!$A$3:$G$447,6,FALSE)</f>
        <v>МГУ им.Н.П.Огарева</v>
      </c>
      <c r="G47" s="121" t="str">
        <f>VLOOKUP(B47,'Уч ЮН'!$A$3:$G$447,6,FALSE)</f>
        <v>МГУ им.Н.П.Огарева</v>
      </c>
      <c r="H47" s="294">
        <v>6.8</v>
      </c>
      <c r="I47" s="52"/>
      <c r="J47" s="55"/>
      <c r="K47" s="55"/>
      <c r="L47" s="55"/>
      <c r="M47" s="55"/>
    </row>
    <row r="48" spans="1:13" s="3" customFormat="1" ht="15" customHeight="1">
      <c r="A48" s="38">
        <v>8</v>
      </c>
      <c r="B48" s="38">
        <v>124</v>
      </c>
      <c r="C48" s="119" t="str">
        <f>VLOOKUP(B48,'Уч ЮН'!$A$3:$G$447,2,FALSE)</f>
        <v>Лукашин Алексей</v>
      </c>
      <c r="D48" s="117">
        <f>VLOOKUP(B48,'Уч ЮН'!$A$3:$G$447,3,FALSE)</f>
        <v>1998</v>
      </c>
      <c r="E48" s="119" t="str">
        <f>VLOOKUP(B48,'Уч ЮН'!$A$3:$G$447,5,FALSE)</f>
        <v>Саратовская</v>
      </c>
      <c r="F48" s="120" t="str">
        <f>VLOOKUP(B48,'Уч ЮН'!$A$3:$G$447,6,FALSE)</f>
        <v>СШОР-6</v>
      </c>
      <c r="G48" s="121" t="str">
        <f>VLOOKUP(B48,'Уч ЮН'!$A$3:$G$447,6,FALSE)</f>
        <v>СШОР-6</v>
      </c>
      <c r="H48" s="294">
        <v>6.8</v>
      </c>
      <c r="I48" s="127"/>
      <c r="J48" s="38"/>
      <c r="K48" s="38"/>
      <c r="L48" s="128"/>
      <c r="M48" s="129"/>
    </row>
    <row r="49" spans="1:9" s="1" customFormat="1" ht="15">
      <c r="A49" s="72"/>
      <c r="B49" s="47"/>
      <c r="C49" s="48"/>
      <c r="D49" s="91"/>
      <c r="E49" s="48"/>
      <c r="F49" s="65"/>
      <c r="G49" s="96"/>
      <c r="H49" s="45"/>
      <c r="I49" s="93"/>
    </row>
    <row r="50" spans="1:9" s="1" customFormat="1" ht="15">
      <c r="A50" s="72"/>
      <c r="B50" s="47"/>
      <c r="C50" s="48"/>
      <c r="D50" s="91"/>
      <c r="E50" s="48"/>
      <c r="F50" s="65"/>
      <c r="G50" s="96"/>
      <c r="H50" s="45"/>
      <c r="I50" s="93"/>
    </row>
    <row r="51" spans="1:9" s="11" customFormat="1" ht="15.75">
      <c r="A51" s="9"/>
      <c r="B51" s="7"/>
      <c r="C51" s="11" t="s">
        <v>52</v>
      </c>
      <c r="D51" s="85"/>
      <c r="E51" s="131"/>
      <c r="F51" s="9"/>
      <c r="G51" s="12"/>
      <c r="H51" s="41"/>
      <c r="I51" s="63"/>
    </row>
    <row r="52" spans="1:9" s="11" customFormat="1" ht="15.75">
      <c r="A52" s="9"/>
      <c r="B52" s="7"/>
      <c r="C52" s="11" t="s">
        <v>54</v>
      </c>
      <c r="D52" s="85"/>
      <c r="E52" s="131"/>
      <c r="F52" s="9"/>
      <c r="G52" s="12"/>
      <c r="H52" s="41"/>
      <c r="I52" s="63"/>
    </row>
    <row r="53" spans="1:9" s="11" customFormat="1" ht="15.75">
      <c r="A53" s="9"/>
      <c r="B53" s="7"/>
      <c r="C53" s="11" t="s">
        <v>53</v>
      </c>
      <c r="D53" s="85"/>
      <c r="E53" s="132"/>
      <c r="F53" s="9"/>
      <c r="G53" s="12"/>
      <c r="H53" s="41"/>
      <c r="I53" s="63"/>
    </row>
  </sheetData>
  <sheetProtection/>
  <mergeCells count="11">
    <mergeCell ref="I12:K12"/>
    <mergeCell ref="D7:H7"/>
    <mergeCell ref="I7:M7"/>
    <mergeCell ref="H11:J11"/>
    <mergeCell ref="A8:M8"/>
    <mergeCell ref="A9:M9"/>
    <mergeCell ref="K11:M11"/>
    <mergeCell ref="A1:M1"/>
    <mergeCell ref="A2:M2"/>
    <mergeCell ref="A5:M5"/>
    <mergeCell ref="A6:M6"/>
  </mergeCells>
  <printOptions horizontalCentered="1"/>
  <pageMargins left="0.16" right="0.21" top="0.15748031496062992" bottom="0.15748031496062992" header="0.15748031496062992" footer="0.15748031496062992"/>
  <pageSetup fitToHeight="2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L196"/>
  <sheetViews>
    <sheetView view="pageBreakPreview" zoomScaleSheetLayoutView="100" zoomScalePageLayoutView="0" workbookViewId="0" topLeftCell="A1">
      <selection activeCell="P186" sqref="P186"/>
    </sheetView>
  </sheetViews>
  <sheetFormatPr defaultColWidth="9.00390625" defaultRowHeight="12.75"/>
  <cols>
    <col min="1" max="1" width="7.75390625" style="10" customWidth="1"/>
    <col min="2" max="2" width="4.875" style="8" customWidth="1"/>
    <col min="3" max="3" width="25.125" style="2" customWidth="1"/>
    <col min="4" max="4" width="8.375" style="86" customWidth="1"/>
    <col min="5" max="5" width="6.00390625" style="8" customWidth="1"/>
    <col min="6" max="6" width="17.375" style="4" customWidth="1"/>
    <col min="7" max="7" width="23.00390625" style="60" customWidth="1"/>
    <col min="8" max="8" width="7.125" style="56" customWidth="1"/>
    <col min="9" max="9" width="6.00390625" style="56" customWidth="1"/>
    <col min="10" max="10" width="6.00390625" style="8" customWidth="1"/>
    <col min="11" max="11" width="4.75390625" style="8" hidden="1" customWidth="1"/>
    <col min="12" max="12" width="6.00390625" style="8" customWidth="1"/>
    <col min="13" max="15" width="6.00390625" style="44" hidden="1" customWidth="1"/>
    <col min="16" max="16" width="33.875" style="2" customWidth="1"/>
    <col min="17" max="17" width="5.00390625" style="86" hidden="1" customWidth="1"/>
    <col min="18" max="19" width="5.00390625" style="2" hidden="1" customWidth="1"/>
    <col min="20" max="20" width="7.25390625" style="2" hidden="1" customWidth="1"/>
    <col min="21" max="21" width="5.625" style="2" hidden="1" customWidth="1"/>
    <col min="22" max="30" width="6.875" style="2" hidden="1" customWidth="1"/>
    <col min="31" max="31" width="5.75390625" style="2" hidden="1" customWidth="1"/>
    <col min="32" max="38" width="3.00390625" style="8" hidden="1" customWidth="1"/>
    <col min="39" max="16384" width="9.125" style="2" customWidth="1"/>
  </cols>
  <sheetData>
    <row r="1" spans="1:38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7"/>
      <c r="V1" s="81">
        <v>18</v>
      </c>
      <c r="W1" s="81">
        <v>22</v>
      </c>
      <c r="X1" s="81">
        <v>22.5</v>
      </c>
      <c r="Y1" s="81">
        <v>23.5</v>
      </c>
      <c r="Z1" s="81">
        <v>24.8</v>
      </c>
      <c r="AA1" s="81">
        <v>26.5</v>
      </c>
      <c r="AB1" s="81">
        <v>28.5</v>
      </c>
      <c r="AC1" s="81">
        <v>31</v>
      </c>
      <c r="AD1" s="81">
        <v>34.5</v>
      </c>
      <c r="AF1" s="51">
        <v>10</v>
      </c>
      <c r="AG1" s="51">
        <v>7</v>
      </c>
      <c r="AH1" s="51">
        <v>4</v>
      </c>
      <c r="AI1" s="51">
        <v>3</v>
      </c>
      <c r="AJ1" s="51">
        <v>2</v>
      </c>
      <c r="AK1" s="51">
        <v>1</v>
      </c>
      <c r="AL1" s="51">
        <v>0</v>
      </c>
    </row>
    <row r="2" spans="1:38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51" t="s">
        <v>14</v>
      </c>
      <c r="W2" s="51" t="s">
        <v>14</v>
      </c>
      <c r="X2" s="51">
        <v>1</v>
      </c>
      <c r="Y2" s="51">
        <v>2</v>
      </c>
      <c r="Z2" s="51">
        <v>3</v>
      </c>
      <c r="AA2" s="51" t="s">
        <v>18</v>
      </c>
      <c r="AB2" s="51" t="s">
        <v>19</v>
      </c>
      <c r="AC2" s="51" t="s">
        <v>20</v>
      </c>
      <c r="AD2" s="51" t="s">
        <v>29</v>
      </c>
      <c r="AF2" s="51">
        <v>1</v>
      </c>
      <c r="AG2" s="51">
        <v>2</v>
      </c>
      <c r="AH2" s="51">
        <v>3</v>
      </c>
      <c r="AI2" s="51">
        <v>4</v>
      </c>
      <c r="AJ2" s="51">
        <v>5</v>
      </c>
      <c r="AK2" s="51">
        <v>6</v>
      </c>
      <c r="AL2" s="51">
        <v>7</v>
      </c>
    </row>
    <row r="3" spans="1:38" s="11" customFormat="1" ht="8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W3" s="30"/>
      <c r="AF3" s="7"/>
      <c r="AG3" s="7"/>
      <c r="AH3" s="7"/>
      <c r="AI3" s="7"/>
      <c r="AJ3" s="7"/>
      <c r="AK3" s="7"/>
      <c r="AL3" s="7"/>
    </row>
    <row r="4" spans="1:38" s="11" customFormat="1" ht="8.25" customHeight="1">
      <c r="A4" s="9"/>
      <c r="B4" s="7"/>
      <c r="C4" s="7"/>
      <c r="D4" s="85"/>
      <c r="E4" s="7"/>
      <c r="F4" s="14"/>
      <c r="G4" s="60"/>
      <c r="H4" s="41"/>
      <c r="I4" s="41"/>
      <c r="J4" s="7"/>
      <c r="K4" s="7"/>
      <c r="L4" s="7"/>
      <c r="M4" s="41"/>
      <c r="N4" s="41"/>
      <c r="O4" s="41"/>
      <c r="P4" s="8"/>
      <c r="Q4" s="85"/>
      <c r="V4" s="49"/>
      <c r="W4" s="53"/>
      <c r="X4" s="49"/>
      <c r="Y4" s="49"/>
      <c r="Z4" s="53"/>
      <c r="AA4" s="49"/>
      <c r="AB4" s="49"/>
      <c r="AC4" s="53"/>
      <c r="AD4" s="49"/>
      <c r="AE4" s="49"/>
      <c r="AF4" s="53"/>
      <c r="AG4" s="49"/>
      <c r="AH4" s="49"/>
      <c r="AI4" s="53"/>
      <c r="AJ4" s="49"/>
      <c r="AK4" s="49"/>
      <c r="AL4" s="49"/>
    </row>
    <row r="5" spans="1:38" s="11" customFormat="1" ht="16.5" customHeight="1">
      <c r="A5" s="453" t="s">
        <v>588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9"/>
      <c r="W5" s="53"/>
      <c r="X5" s="49"/>
      <c r="Y5" s="49"/>
      <c r="Z5" s="53"/>
      <c r="AA5" s="49"/>
      <c r="AB5" s="49"/>
      <c r="AC5" s="53"/>
      <c r="AD5" s="49"/>
      <c r="AE5" s="49"/>
      <c r="AF5" s="53"/>
      <c r="AG5" s="49"/>
      <c r="AH5" s="49"/>
      <c r="AI5" s="53"/>
      <c r="AJ5" s="49"/>
      <c r="AK5" s="49"/>
      <c r="AL5" s="49"/>
    </row>
    <row r="6" spans="1:38" s="11" customFormat="1" ht="16.5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9"/>
      <c r="W6" s="53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1" t="s">
        <v>92</v>
      </c>
      <c r="Q7" s="461"/>
      <c r="R7" s="461"/>
      <c r="S7" s="461"/>
      <c r="T7" s="461"/>
      <c r="U7" s="461"/>
      <c r="V7" s="49"/>
      <c r="W7" s="53"/>
      <c r="X7" s="49"/>
      <c r="Y7" s="49"/>
      <c r="Z7" s="53"/>
      <c r="AA7" s="49"/>
      <c r="AB7" s="49"/>
      <c r="AC7" s="53"/>
      <c r="AD7" s="49"/>
      <c r="AE7" s="49"/>
      <c r="AF7" s="53"/>
      <c r="AG7" s="49"/>
      <c r="AH7" s="49"/>
      <c r="AI7" s="53"/>
      <c r="AJ7" s="49"/>
      <c r="AK7" s="49"/>
      <c r="AL7" s="49"/>
    </row>
    <row r="8" spans="1:38" s="11" customFormat="1" ht="15.75" customHeight="1">
      <c r="A8" s="453" t="s">
        <v>93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53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11" customFormat="1" ht="15.75" customHeight="1">
      <c r="A9" s="454" t="s">
        <v>39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53"/>
      <c r="W9" s="53"/>
      <c r="X9" s="1"/>
      <c r="Y9" s="16"/>
      <c r="Z9" s="64"/>
      <c r="AA9" s="64"/>
      <c r="AB9" s="64"/>
      <c r="AC9" s="64"/>
      <c r="AD9" s="64"/>
      <c r="AE9" s="64"/>
      <c r="AF9" s="78"/>
      <c r="AG9" s="78"/>
      <c r="AH9" s="78"/>
      <c r="AI9" s="78"/>
      <c r="AJ9" s="78"/>
      <c r="AK9" s="78"/>
      <c r="AL9" s="78"/>
    </row>
    <row r="10" spans="1:38" ht="12.75" customHeight="1" hidden="1">
      <c r="A10" s="22"/>
      <c r="B10" s="50"/>
      <c r="C10" s="25"/>
      <c r="D10" s="88"/>
      <c r="E10" s="22"/>
      <c r="F10" s="22"/>
      <c r="H10" s="22"/>
      <c r="I10" s="22"/>
      <c r="J10" s="22"/>
      <c r="K10" s="248"/>
      <c r="L10" s="31" t="s">
        <v>49</v>
      </c>
      <c r="M10" s="42"/>
      <c r="N10" s="42"/>
      <c r="O10" s="42"/>
      <c r="P10" s="22" t="s">
        <v>48</v>
      </c>
      <c r="Q10" s="297"/>
      <c r="R10" s="22"/>
      <c r="S10" s="22"/>
      <c r="T10" s="22"/>
      <c r="U10" s="22"/>
      <c r="V10" s="53"/>
      <c r="W10" s="53"/>
      <c r="X10" s="1"/>
      <c r="Y10" s="16"/>
      <c r="Z10" s="1"/>
      <c r="AA10" s="1"/>
      <c r="AB10" s="1"/>
      <c r="AC10" s="1"/>
      <c r="AD10" s="1"/>
      <c r="AE10" s="1"/>
      <c r="AF10" s="49"/>
      <c r="AG10" s="49"/>
      <c r="AH10" s="49"/>
      <c r="AI10" s="49"/>
      <c r="AJ10" s="49"/>
      <c r="AK10" s="49"/>
      <c r="AL10" s="49"/>
    </row>
    <row r="11" spans="1:38" s="20" customFormat="1" ht="13.5" customHeight="1">
      <c r="A11" s="24"/>
      <c r="B11" s="50"/>
      <c r="C11" s="27" t="s">
        <v>45</v>
      </c>
      <c r="D11" s="89"/>
      <c r="E11" s="26"/>
      <c r="F11" s="23"/>
      <c r="H11" s="137"/>
      <c r="I11" s="137"/>
      <c r="J11" s="137"/>
      <c r="K11" s="215"/>
      <c r="L11" s="114" t="s">
        <v>58</v>
      </c>
      <c r="M11" s="43"/>
      <c r="N11" s="43"/>
      <c r="O11" s="43"/>
      <c r="P11" s="22" t="s">
        <v>561</v>
      </c>
      <c r="Q11" s="455" t="s">
        <v>27</v>
      </c>
      <c r="R11" s="455"/>
      <c r="S11" s="456"/>
      <c r="T11" s="456"/>
      <c r="U11" s="456"/>
      <c r="V11" s="32"/>
      <c r="W11" s="1"/>
      <c r="X11" s="1"/>
      <c r="Y11" s="16"/>
      <c r="Z11" s="80"/>
      <c r="AA11" s="80"/>
      <c r="AB11" s="80"/>
      <c r="AC11" s="80"/>
      <c r="AD11" s="80"/>
      <c r="AE11" s="80"/>
      <c r="AF11" s="133"/>
      <c r="AG11" s="133"/>
      <c r="AH11" s="133"/>
      <c r="AI11" s="133"/>
      <c r="AJ11" s="133"/>
      <c r="AK11" s="133"/>
      <c r="AL11" s="133"/>
    </row>
    <row r="12" spans="1:38" s="21" customFormat="1" ht="21.75" customHeight="1">
      <c r="A12" s="28" t="s">
        <v>2</v>
      </c>
      <c r="B12" s="28" t="s">
        <v>24</v>
      </c>
      <c r="C12" s="28" t="s">
        <v>3</v>
      </c>
      <c r="D12" s="90" t="s">
        <v>83</v>
      </c>
      <c r="E12" s="28" t="s">
        <v>5</v>
      </c>
      <c r="F12" s="28" t="s">
        <v>6</v>
      </c>
      <c r="G12" s="79" t="s">
        <v>8</v>
      </c>
      <c r="H12" s="74" t="s">
        <v>9</v>
      </c>
      <c r="I12" s="75" t="s">
        <v>10</v>
      </c>
      <c r="J12" s="76" t="s">
        <v>17</v>
      </c>
      <c r="K12" s="76"/>
      <c r="L12" s="76" t="s">
        <v>55</v>
      </c>
      <c r="M12" s="74" t="s">
        <v>22</v>
      </c>
      <c r="N12" s="74" t="s">
        <v>23</v>
      </c>
      <c r="O12" s="74" t="s">
        <v>25</v>
      </c>
      <c r="P12" s="73" t="s">
        <v>11</v>
      </c>
      <c r="Q12" s="452" t="s">
        <v>12</v>
      </c>
      <c r="R12" s="452"/>
      <c r="S12" s="452"/>
      <c r="T12" s="311" t="s">
        <v>13</v>
      </c>
      <c r="U12" s="310" t="s">
        <v>2</v>
      </c>
      <c r="V12" s="98"/>
      <c r="W12" s="33"/>
      <c r="X12" s="33"/>
      <c r="Y12" s="34"/>
      <c r="AF12" s="134"/>
      <c r="AG12" s="134"/>
      <c r="AH12" s="134"/>
      <c r="AI12" s="134"/>
      <c r="AJ12" s="134"/>
      <c r="AK12" s="134"/>
      <c r="AL12" s="134"/>
    </row>
    <row r="13" spans="1:38" s="3" customFormat="1" ht="14.25" customHeight="1">
      <c r="A13" s="335">
        <v>1</v>
      </c>
      <c r="B13" s="335">
        <v>581</v>
      </c>
      <c r="C13" s="336" t="str">
        <f>VLOOKUP(B13,'Уч ЮН'!$A$3:$G$447,2,FALSE)</f>
        <v>Смолин Максим</v>
      </c>
      <c r="D13" s="337">
        <f>VLOOKUP(B13,'Уч ЮН'!$A$3:$G$447,3,FALSE)</f>
        <v>2004</v>
      </c>
      <c r="E13" s="334" t="str">
        <f>VLOOKUP(B13,'Уч ЮН'!$A$3:$G$447,4,FALSE)</f>
        <v>1</v>
      </c>
      <c r="F13" s="336" t="str">
        <f>VLOOKUP(B13,'Уч ЮН'!$A$3:$G$447,5,FALSE)</f>
        <v>Пензенская</v>
      </c>
      <c r="G13" s="96" t="str">
        <f>VLOOKUP(B13,'Уч ЮН'!$A$3:$G$447,6,FALSE)</f>
        <v>КСШОР</v>
      </c>
      <c r="H13" s="45">
        <f aca="true" t="shared" si="0" ref="H13:I16">M13</f>
        <v>23.7</v>
      </c>
      <c r="I13" s="45">
        <f t="shared" si="0"/>
        <v>23.7</v>
      </c>
      <c r="J13" s="327">
        <f aca="true" t="shared" si="1" ref="J13:J53">LOOKUP(O13,$V$1:$AD$1,$V$2:$AD$2)</f>
        <v>2</v>
      </c>
      <c r="K13" s="328">
        <f>VLOOKUP(B13,'Уч ЮН'!$A$3:$I$447,8,FALSE)</f>
        <v>0</v>
      </c>
      <c r="L13" s="327">
        <v>10</v>
      </c>
      <c r="M13" s="329">
        <v>23.7</v>
      </c>
      <c r="N13" s="329">
        <v>23.7</v>
      </c>
      <c r="O13" s="330">
        <f aca="true" t="shared" si="2" ref="O13:O55">SMALL(M13:N13,1)+0</f>
        <v>23.7</v>
      </c>
      <c r="P13" s="331" t="str">
        <f>VLOOKUP(B13,'Уч ЮН'!$A$3:$G$447,7,FALSE)</f>
        <v>Конова Т.В.</v>
      </c>
      <c r="Q13" s="332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9"/>
      <c r="AG13" s="49"/>
      <c r="AH13" s="49"/>
      <c r="AI13" s="49"/>
      <c r="AJ13" s="49"/>
      <c r="AK13" s="49"/>
      <c r="AL13" s="49"/>
    </row>
    <row r="14" spans="1:38" s="3" customFormat="1" ht="14.25" customHeight="1">
      <c r="A14" s="335">
        <v>2</v>
      </c>
      <c r="B14" s="335">
        <v>78</v>
      </c>
      <c r="C14" s="336" t="str">
        <f>VLOOKUP(B14,'Уч ЮН'!$A$3:$G$447,2,FALSE)</f>
        <v>Воробьев Никита</v>
      </c>
      <c r="D14" s="337">
        <f>VLOOKUP(B14,'Уч ЮН'!$A$3:$G$447,3,FALSE)</f>
        <v>2004</v>
      </c>
      <c r="E14" s="334" t="str">
        <f>VLOOKUP(B14,'Уч ЮН'!$A$3:$G$447,4,FALSE)</f>
        <v>2</v>
      </c>
      <c r="F14" s="336" t="str">
        <f>VLOOKUP(B14,'Уч ЮН'!$A$3:$G$447,5,FALSE)</f>
        <v>Саратовская</v>
      </c>
      <c r="G14" s="96" t="str">
        <f>VLOOKUP(B14,'Уч ЮН'!$A$3:$G$447,6,FALSE)</f>
        <v>ДЮСШ Энгельс</v>
      </c>
      <c r="H14" s="45">
        <f t="shared" si="0"/>
        <v>24.4</v>
      </c>
      <c r="I14" s="45">
        <f t="shared" si="0"/>
        <v>24.4</v>
      </c>
      <c r="J14" s="327">
        <f t="shared" si="1"/>
        <v>2</v>
      </c>
      <c r="K14" s="328">
        <f>VLOOKUP(B14,'Уч ЮН'!$A$3:$I$447,8,FALSE)</f>
        <v>0</v>
      </c>
      <c r="L14" s="327"/>
      <c r="M14" s="329">
        <v>24.4</v>
      </c>
      <c r="N14" s="329">
        <v>24.4</v>
      </c>
      <c r="O14" s="330">
        <f t="shared" si="2"/>
        <v>24.4</v>
      </c>
      <c r="P14" s="331" t="str">
        <f>VLOOKUP(B14,'Уч ЮН'!$A$3:$G$447,7,FALSE)</f>
        <v>Минахметова О.В.</v>
      </c>
      <c r="Q14" s="332">
        <v>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9"/>
      <c r="AG14" s="49"/>
      <c r="AH14" s="49"/>
      <c r="AI14" s="49"/>
      <c r="AJ14" s="49"/>
      <c r="AK14" s="49"/>
      <c r="AL14" s="49"/>
    </row>
    <row r="15" spans="1:38" s="3" customFormat="1" ht="14.25" customHeight="1">
      <c r="A15" s="335">
        <v>3</v>
      </c>
      <c r="B15" s="335">
        <v>175</v>
      </c>
      <c r="C15" s="336" t="str">
        <f>VLOOKUP(B15,'Уч ЮН'!$A$3:$G$447,2,FALSE)</f>
        <v>Ивахин Егор</v>
      </c>
      <c r="D15" s="337">
        <f>VLOOKUP(B15,'Уч ЮН'!$A$3:$G$447,3,FALSE)</f>
        <v>2004</v>
      </c>
      <c r="E15" s="334" t="str">
        <f>VLOOKUP(B15,'Уч ЮН'!$A$3:$G$447,4,FALSE)</f>
        <v>2</v>
      </c>
      <c r="F15" s="336" t="str">
        <f>VLOOKUP(B15,'Уч ЮН'!$A$3:$G$447,5,FALSE)</f>
        <v>Пензенская</v>
      </c>
      <c r="G15" s="96" t="str">
        <f>VLOOKUP(B15,'Уч ЮН'!$A$3:$G$447,6,FALSE)</f>
        <v>СШ-6</v>
      </c>
      <c r="H15" s="45">
        <f t="shared" si="0"/>
        <v>24.6</v>
      </c>
      <c r="I15" s="45">
        <f t="shared" si="0"/>
        <v>24.5</v>
      </c>
      <c r="J15" s="327">
        <f t="shared" si="1"/>
        <v>2</v>
      </c>
      <c r="K15" s="328">
        <f>VLOOKUP(B15,'Уч ЮН'!$A$3:$I$447,8,FALSE)</f>
        <v>0</v>
      </c>
      <c r="L15" s="327">
        <v>7</v>
      </c>
      <c r="M15" s="329">
        <v>24.6</v>
      </c>
      <c r="N15" s="329">
        <v>24.5</v>
      </c>
      <c r="O15" s="330">
        <f t="shared" si="2"/>
        <v>24.5</v>
      </c>
      <c r="P15" s="331" t="str">
        <f>VLOOKUP(B15,'Уч ЮН'!$A$3:$G$447,7,FALSE)</f>
        <v>Дубоносова С.В.</v>
      </c>
      <c r="Q15" s="332">
        <v>2</v>
      </c>
      <c r="R15" s="4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9"/>
      <c r="AG15" s="49"/>
      <c r="AH15" s="49"/>
      <c r="AI15" s="49"/>
      <c r="AJ15" s="49"/>
      <c r="AK15" s="49"/>
      <c r="AL15" s="49"/>
    </row>
    <row r="16" spans="1:38" s="3" customFormat="1" ht="14.25" customHeight="1">
      <c r="A16" s="335">
        <v>4</v>
      </c>
      <c r="B16" s="335">
        <v>71</v>
      </c>
      <c r="C16" s="336" t="str">
        <f>VLOOKUP(B16,'Уч ЮН'!$A$3:$G$447,2,FALSE)</f>
        <v>Клоков Дмитрий</v>
      </c>
      <c r="D16" s="337">
        <f>VLOOKUP(B16,'Уч ЮН'!$A$3:$G$447,3,FALSE)</f>
        <v>2004</v>
      </c>
      <c r="E16" s="334" t="str">
        <f>VLOOKUP(B16,'Уч ЮН'!$A$3:$G$447,4,FALSE)</f>
        <v>3</v>
      </c>
      <c r="F16" s="336" t="str">
        <f>VLOOKUP(B16,'Уч ЮН'!$A$3:$G$447,5,FALSE)</f>
        <v>Саратовская</v>
      </c>
      <c r="G16" s="96" t="str">
        <f>VLOOKUP(B16,'Уч ЮН'!$A$3:$G$447,6,FALSE)</f>
        <v>ДЮСШ Энгельс</v>
      </c>
      <c r="H16" s="45">
        <f t="shared" si="0"/>
        <v>24.8</v>
      </c>
      <c r="I16" s="45">
        <f t="shared" si="0"/>
        <v>25</v>
      </c>
      <c r="J16" s="327">
        <f t="shared" si="1"/>
        <v>3</v>
      </c>
      <c r="K16" s="328">
        <f>VLOOKUP(B16,'Уч ЮН'!$A$3:$I$447,8,FALSE)</f>
        <v>0</v>
      </c>
      <c r="L16" s="327"/>
      <c r="M16" s="329">
        <v>24.8</v>
      </c>
      <c r="N16" s="329">
        <v>25</v>
      </c>
      <c r="O16" s="330">
        <f t="shared" si="2"/>
        <v>24.8</v>
      </c>
      <c r="P16" s="331" t="str">
        <f>VLOOKUP(B16,'Уч ЮН'!$A$3:$G$447,7,FALSE)</f>
        <v>Ромашко М.А.</v>
      </c>
      <c r="Q16" s="371">
        <v>1</v>
      </c>
      <c r="R16" s="47"/>
      <c r="S16" s="47"/>
      <c r="T16" s="364"/>
      <c r="U16" s="363"/>
      <c r="V16" s="32"/>
      <c r="W16" s="35"/>
      <c r="X16" s="1"/>
      <c r="Y16" s="16"/>
      <c r="Z16" s="17"/>
      <c r="AA16" s="17"/>
      <c r="AB16" s="17"/>
      <c r="AC16" s="17"/>
      <c r="AD16" s="17"/>
      <c r="AE16" s="17"/>
      <c r="AF16" s="109"/>
      <c r="AG16" s="109"/>
      <c r="AH16" s="109"/>
      <c r="AI16" s="109"/>
      <c r="AJ16" s="109"/>
      <c r="AK16" s="109"/>
      <c r="AL16" s="109"/>
    </row>
    <row r="17" spans="1:38" s="3" customFormat="1" ht="14.25" customHeight="1">
      <c r="A17" s="335">
        <v>5</v>
      </c>
      <c r="B17" s="335">
        <v>113</v>
      </c>
      <c r="C17" s="336" t="str">
        <f>VLOOKUP(B17,'Уч ЮН'!$A$3:$G$447,2,FALSE)</f>
        <v>Гришанин Егор</v>
      </c>
      <c r="D17" s="337">
        <f>VLOOKUP(B17,'Уч ЮН'!$A$3:$G$447,3,FALSE)</f>
        <v>2004</v>
      </c>
      <c r="E17" s="334">
        <f>VLOOKUP(B17,'Уч ЮН'!$A$3:$G$447,4,FALSE)</f>
        <v>2</v>
      </c>
      <c r="F17" s="336" t="str">
        <f>VLOOKUP(B17,'Уч ЮН'!$A$3:$G$447,5,FALSE)</f>
        <v>Саратовская</v>
      </c>
      <c r="G17" s="96" t="str">
        <f>VLOOKUP(B17,'Уч ЮН'!$A$3:$G$447,6,FALSE)</f>
        <v>СШОР-6</v>
      </c>
      <c r="H17" s="45">
        <f aca="true" t="shared" si="3" ref="H17:H55">M17</f>
        <v>24.8</v>
      </c>
      <c r="I17" s="45"/>
      <c r="J17" s="327">
        <f t="shared" si="1"/>
        <v>3</v>
      </c>
      <c r="K17" s="328">
        <f>VLOOKUP(B17,'Уч ЮН'!$A$3:$I$447,8,FALSE)</f>
        <v>0</v>
      </c>
      <c r="L17" s="327"/>
      <c r="M17" s="329">
        <v>24.8</v>
      </c>
      <c r="N17" s="329"/>
      <c r="O17" s="330">
        <f t="shared" si="2"/>
        <v>24.8</v>
      </c>
      <c r="P17" s="331" t="str">
        <f>VLOOKUP(B17,'Уч ЮН'!$A$3:$G$447,7,FALSE)</f>
        <v>Прокофьева Е.П.</v>
      </c>
      <c r="Q17" s="332">
        <v>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9"/>
      <c r="AG17" s="49"/>
      <c r="AH17" s="49"/>
      <c r="AI17" s="49"/>
      <c r="AJ17" s="49"/>
      <c r="AK17" s="49"/>
      <c r="AL17" s="49"/>
    </row>
    <row r="18" spans="1:38" s="3" customFormat="1" ht="14.25" customHeight="1">
      <c r="A18" s="335">
        <v>6</v>
      </c>
      <c r="B18" s="335">
        <v>510</v>
      </c>
      <c r="C18" s="336" t="str">
        <f>VLOOKUP(B18,'Уч ЮН'!$A$3:$G$447,2,FALSE)</f>
        <v>Евстифеев Василий</v>
      </c>
      <c r="D18" s="337">
        <f>VLOOKUP(B18,'Уч ЮН'!$A$3:$G$447,3,FALSE)</f>
        <v>2004</v>
      </c>
      <c r="E18" s="334" t="str">
        <f>VLOOKUP(B18,'Уч ЮН'!$A$3:$G$447,4,FALSE)</f>
        <v>3</v>
      </c>
      <c r="F18" s="336" t="str">
        <f>VLOOKUP(B18,'Уч ЮН'!$A$3:$G$447,5,FALSE)</f>
        <v>Пензенская</v>
      </c>
      <c r="G18" s="96" t="str">
        <f>VLOOKUP(B18,'Уч ЮН'!$A$3:$G$447,6,FALSE)</f>
        <v>КСШОР</v>
      </c>
      <c r="H18" s="45">
        <f t="shared" si="3"/>
        <v>25.1</v>
      </c>
      <c r="I18" s="45"/>
      <c r="J18" s="327">
        <f t="shared" si="1"/>
        <v>3</v>
      </c>
      <c r="K18" s="328" t="str">
        <f>VLOOKUP(B18,'Уч ЮН'!$A$3:$I$447,8,FALSE)</f>
        <v>л</v>
      </c>
      <c r="L18" s="327"/>
      <c r="M18" s="329">
        <v>25.1</v>
      </c>
      <c r="N18" s="329"/>
      <c r="O18" s="330">
        <f t="shared" si="2"/>
        <v>25.1</v>
      </c>
      <c r="P18" s="331" t="str">
        <f>VLOOKUP(B18,'Уч ЮН'!$A$3:$G$447,7,FALSE)</f>
        <v>Карасик Н.А.,А.Г.</v>
      </c>
      <c r="Q18" s="332">
        <v>2</v>
      </c>
      <c r="R18" s="4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9"/>
      <c r="AG18" s="49"/>
      <c r="AH18" s="49"/>
      <c r="AI18" s="49"/>
      <c r="AJ18" s="49"/>
      <c r="AK18" s="49"/>
      <c r="AL18" s="49"/>
    </row>
    <row r="19" spans="1:38" s="3" customFormat="1" ht="14.25" customHeight="1">
      <c r="A19" s="335">
        <v>7</v>
      </c>
      <c r="B19" s="335">
        <v>590</v>
      </c>
      <c r="C19" s="336" t="str">
        <f>VLOOKUP(B19,'Уч ЮН'!$A$3:$G$447,2,FALSE)</f>
        <v>Платонов Артем</v>
      </c>
      <c r="D19" s="337">
        <f>VLOOKUP(B19,'Уч ЮН'!$A$3:$G$447,3,FALSE)</f>
        <v>2004</v>
      </c>
      <c r="E19" s="334" t="str">
        <f>VLOOKUP(B19,'Уч ЮН'!$A$3:$G$447,4,FALSE)</f>
        <v>2</v>
      </c>
      <c r="F19" s="336" t="str">
        <f>VLOOKUP(B19,'Уч ЮН'!$A$3:$G$447,5,FALSE)</f>
        <v>Пензенская</v>
      </c>
      <c r="G19" s="96" t="str">
        <f>VLOOKUP(B19,'Уч ЮН'!$A$3:$G$447,6,FALSE)</f>
        <v>КСШОР</v>
      </c>
      <c r="H19" s="45">
        <f t="shared" si="3"/>
        <v>25.2</v>
      </c>
      <c r="I19" s="45"/>
      <c r="J19" s="327">
        <f t="shared" si="1"/>
        <v>3</v>
      </c>
      <c r="K19" s="328" t="str">
        <f>VLOOKUP(B19,'Уч ЮН'!$A$3:$I$447,8,FALSE)</f>
        <v>л</v>
      </c>
      <c r="L19" s="327"/>
      <c r="M19" s="329">
        <v>25.2</v>
      </c>
      <c r="N19" s="329"/>
      <c r="O19" s="330">
        <f t="shared" si="2"/>
        <v>25.2</v>
      </c>
      <c r="P19" s="331" t="str">
        <f>VLOOKUP(B19,'Уч ЮН'!$A$3:$G$447,7,FALSE)</f>
        <v>Конова Т.В.</v>
      </c>
      <c r="Q19" s="367">
        <v>1</v>
      </c>
      <c r="R19" s="358"/>
      <c r="S19" s="47"/>
      <c r="T19" s="358"/>
      <c r="U19" s="358"/>
      <c r="W19" s="1"/>
      <c r="Y19" s="16"/>
      <c r="AF19" s="6"/>
      <c r="AG19" s="6"/>
      <c r="AH19" s="6"/>
      <c r="AI19" s="6"/>
      <c r="AJ19" s="6"/>
      <c r="AK19" s="6"/>
      <c r="AL19" s="6"/>
    </row>
    <row r="20" spans="1:38" s="1" customFormat="1" ht="14.25" customHeight="1">
      <c r="A20" s="335">
        <v>8</v>
      </c>
      <c r="B20" s="335">
        <v>595</v>
      </c>
      <c r="C20" s="336" t="str">
        <f>VLOOKUP(B20,'Уч ЮН'!$A$3:$G$447,2,FALSE)</f>
        <v>Алешин Максим</v>
      </c>
      <c r="D20" s="337">
        <f>VLOOKUP(B20,'Уч ЮН'!$A$3:$G$447,3,FALSE)</f>
        <v>2005</v>
      </c>
      <c r="E20" s="334"/>
      <c r="F20" s="336" t="str">
        <f>VLOOKUP(B20,'Уч ЮН'!$A$3:$G$447,5,FALSE)</f>
        <v>Пензенская</v>
      </c>
      <c r="G20" s="96" t="str">
        <f>VLOOKUP(B20,'Уч ЮН'!$A$3:$G$447,6,FALSE)</f>
        <v>СШ-6</v>
      </c>
      <c r="H20" s="45">
        <f t="shared" si="3"/>
        <v>25.4</v>
      </c>
      <c r="I20" s="45"/>
      <c r="J20" s="327">
        <f t="shared" si="1"/>
        <v>3</v>
      </c>
      <c r="K20" s="328" t="str">
        <f>VLOOKUP(B20,'Уч ЮН'!$A$3:$I$447,8,FALSE)</f>
        <v>л</v>
      </c>
      <c r="L20" s="327"/>
      <c r="M20" s="329">
        <v>25.4</v>
      </c>
      <c r="N20" s="329"/>
      <c r="O20" s="330">
        <f t="shared" si="2"/>
        <v>25.4</v>
      </c>
      <c r="P20" s="331" t="str">
        <f>VLOOKUP(B20,'Уч ЮН'!$A$3:$G$447,7,FALSE)</f>
        <v>Краснова И.Н.</v>
      </c>
      <c r="Q20" s="332">
        <v>1</v>
      </c>
      <c r="R20" s="47"/>
      <c r="AF20" s="49"/>
      <c r="AG20" s="49"/>
      <c r="AH20" s="49"/>
      <c r="AI20" s="49"/>
      <c r="AJ20" s="49"/>
      <c r="AK20" s="49"/>
      <c r="AL20" s="49"/>
    </row>
    <row r="21" spans="1:38" s="1" customFormat="1" ht="14.25" customHeight="1">
      <c r="A21" s="335">
        <v>9</v>
      </c>
      <c r="B21" s="335">
        <v>158</v>
      </c>
      <c r="C21" s="336" t="str">
        <f>VLOOKUP(B21,'Уч ЮН'!$A$3:$G$447,2,FALSE)</f>
        <v>Шепилов Владимир</v>
      </c>
      <c r="D21" s="337">
        <f>VLOOKUP(B21,'Уч ЮН'!$A$3:$G$447,3,FALSE)</f>
        <v>2004</v>
      </c>
      <c r="E21" s="334">
        <f>VLOOKUP(B21,'Уч ЮН'!$A$3:$G$447,4,FALSE)</f>
        <v>3</v>
      </c>
      <c r="F21" s="336" t="str">
        <f>VLOOKUP(B21,'Уч ЮН'!$A$3:$G$447,5,FALSE)</f>
        <v>Саратовская</v>
      </c>
      <c r="G21" s="96" t="str">
        <f>VLOOKUP(B21,'Уч ЮН'!$A$3:$G$447,6,FALSE)</f>
        <v>СШОР-6</v>
      </c>
      <c r="H21" s="45">
        <f t="shared" si="3"/>
        <v>25.5</v>
      </c>
      <c r="I21" s="45"/>
      <c r="J21" s="327">
        <f t="shared" si="1"/>
        <v>3</v>
      </c>
      <c r="K21" s="328">
        <f>VLOOKUP(B21,'Уч ЮН'!$A$3:$I$447,8,FALSE)</f>
        <v>0</v>
      </c>
      <c r="L21" s="327"/>
      <c r="M21" s="329">
        <v>25.5</v>
      </c>
      <c r="N21" s="329"/>
      <c r="O21" s="330">
        <f t="shared" si="2"/>
        <v>25.5</v>
      </c>
      <c r="P21" s="331" t="str">
        <f>VLOOKUP(B21,'Уч ЮН'!$A$3:$G$447,7,FALSE)</f>
        <v>Бочкарева М.В.</v>
      </c>
      <c r="Q21" s="332">
        <v>2</v>
      </c>
      <c r="AF21" s="49"/>
      <c r="AG21" s="49"/>
      <c r="AH21" s="49"/>
      <c r="AI21" s="49"/>
      <c r="AJ21" s="49"/>
      <c r="AK21" s="49"/>
      <c r="AL21" s="49"/>
    </row>
    <row r="22" spans="1:38" s="1" customFormat="1" ht="14.25" customHeight="1">
      <c r="A22" s="335">
        <v>9</v>
      </c>
      <c r="B22" s="335">
        <v>324</v>
      </c>
      <c r="C22" s="336" t="str">
        <f>VLOOKUP(B22,'Уч ЮН'!$A$3:$G$447,2,FALSE)</f>
        <v>Мавлютов Михаил</v>
      </c>
      <c r="D22" s="337">
        <f>VLOOKUP(B22,'Уч ЮН'!$A$3:$G$447,3,FALSE)</f>
        <v>2005</v>
      </c>
      <c r="E22" s="334">
        <f>VLOOKUP(B22,'Уч ЮН'!$A$3:$G$447,4,FALSE)</f>
        <v>3</v>
      </c>
      <c r="F22" s="336" t="str">
        <f>VLOOKUP(B22,'Уч ЮН'!$A$3:$G$447,5,FALSE)</f>
        <v>Тамбовская</v>
      </c>
      <c r="G22" s="96" t="str">
        <f>VLOOKUP(B22,'Уч ЮН'!$A$3:$G$447,6,FALSE)</f>
        <v>ДЮСШ-1</v>
      </c>
      <c r="H22" s="45">
        <f t="shared" si="3"/>
        <v>25.5</v>
      </c>
      <c r="I22" s="45"/>
      <c r="J22" s="327">
        <f t="shared" si="1"/>
        <v>3</v>
      </c>
      <c r="K22" s="328">
        <f>VLOOKUP(B22,'Уч ЮН'!$A$3:$I$447,8,FALSE)</f>
        <v>0</v>
      </c>
      <c r="L22" s="327"/>
      <c r="M22" s="329">
        <v>25.5</v>
      </c>
      <c r="N22" s="329"/>
      <c r="O22" s="330">
        <f t="shared" si="2"/>
        <v>25.5</v>
      </c>
      <c r="P22" s="331" t="str">
        <f>VLOOKUP(B22,'Уч ЮН'!$A$3:$G$447,7,FALSE)</f>
        <v>Ламскова В.Ф.</v>
      </c>
      <c r="Q22" s="332">
        <v>1</v>
      </c>
      <c r="R22" s="47"/>
      <c r="AF22" s="49"/>
      <c r="AG22" s="49"/>
      <c r="AH22" s="49"/>
      <c r="AI22" s="49"/>
      <c r="AJ22" s="49"/>
      <c r="AK22" s="49"/>
      <c r="AL22" s="49"/>
    </row>
    <row r="23" spans="1:38" s="3" customFormat="1" ht="14.25" customHeight="1">
      <c r="A23" s="335">
        <v>11</v>
      </c>
      <c r="B23" s="335">
        <v>328</v>
      </c>
      <c r="C23" s="336" t="str">
        <f>VLOOKUP(B23,'Уч ЮН'!$A$3:$G$447,2,FALSE)</f>
        <v>Бирюков Дмитрий </v>
      </c>
      <c r="D23" s="337">
        <f>VLOOKUP(B23,'Уч ЮН'!$A$3:$G$447,3,FALSE)</f>
        <v>2004</v>
      </c>
      <c r="E23" s="334" t="str">
        <f>VLOOKUP(B23,'Уч ЮН'!$A$3:$G$447,4,FALSE)</f>
        <v>3</v>
      </c>
      <c r="F23" s="336" t="str">
        <f>VLOOKUP(B23,'Уч ЮН'!$A$3:$G$447,5,FALSE)</f>
        <v>Тамбовская</v>
      </c>
      <c r="G23" s="96" t="str">
        <f>VLOOKUP(B23,'Уч ЮН'!$A$3:$G$447,6,FALSE)</f>
        <v>ДЮСШ-1</v>
      </c>
      <c r="H23" s="45">
        <f t="shared" si="3"/>
        <v>25.6</v>
      </c>
      <c r="I23" s="45"/>
      <c r="J23" s="327">
        <f t="shared" si="1"/>
        <v>3</v>
      </c>
      <c r="K23" s="328">
        <f>VLOOKUP(B23,'Уч ЮН'!$A$3:$I$447,8,FALSE)</f>
        <v>0</v>
      </c>
      <c r="L23" s="327"/>
      <c r="M23" s="329">
        <v>25.6</v>
      </c>
      <c r="N23" s="329"/>
      <c r="O23" s="330">
        <f t="shared" si="2"/>
        <v>25.6</v>
      </c>
      <c r="P23" s="331" t="str">
        <f>VLOOKUP(B23,'Уч ЮН'!$A$3:$G$447,7,FALSE)</f>
        <v>Ламскова В.Ф.</v>
      </c>
      <c r="Q23" s="332">
        <v>1</v>
      </c>
      <c r="R23" s="4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9"/>
      <c r="AG23" s="49"/>
      <c r="AH23" s="49"/>
      <c r="AI23" s="49"/>
      <c r="AJ23" s="49"/>
      <c r="AK23" s="49"/>
      <c r="AL23" s="49"/>
    </row>
    <row r="24" spans="1:38" s="3" customFormat="1" ht="14.25" customHeight="1">
      <c r="A24" s="335">
        <v>12</v>
      </c>
      <c r="B24" s="335">
        <v>141</v>
      </c>
      <c r="C24" s="336" t="str">
        <f>VLOOKUP(B24,'Уч ЮН'!$A$3:$G$447,2,FALSE)</f>
        <v>Карташов Владислав</v>
      </c>
      <c r="D24" s="337">
        <f>VLOOKUP(B24,'Уч ЮН'!$A$3:$G$447,3,FALSE)</f>
        <v>2005</v>
      </c>
      <c r="E24" s="334">
        <f>VLOOKUP(B24,'Уч ЮН'!$A$3:$G$447,4,FALSE)</f>
        <v>3</v>
      </c>
      <c r="F24" s="336" t="str">
        <f>VLOOKUP(B24,'Уч ЮН'!$A$3:$G$447,5,FALSE)</f>
        <v>Саратовская</v>
      </c>
      <c r="G24" s="96" t="str">
        <f>VLOOKUP(B24,'Уч ЮН'!$A$3:$G$447,6,FALSE)</f>
        <v>СШОР-6</v>
      </c>
      <c r="H24" s="45">
        <f t="shared" si="3"/>
        <v>25.7</v>
      </c>
      <c r="I24" s="45"/>
      <c r="J24" s="327">
        <f t="shared" si="1"/>
        <v>3</v>
      </c>
      <c r="K24" s="328">
        <f>VLOOKUP(B24,'Уч ЮН'!$A$3:$I$447,8,FALSE)</f>
        <v>0</v>
      </c>
      <c r="L24" s="327"/>
      <c r="M24" s="329">
        <v>25.7</v>
      </c>
      <c r="N24" s="329"/>
      <c r="O24" s="330">
        <f t="shared" si="2"/>
        <v>25.7</v>
      </c>
      <c r="P24" s="331" t="str">
        <f>VLOOKUP(B24,'Уч ЮН'!$A$3:$G$447,7,FALSE)</f>
        <v>Беликовы Н.И., Ю.Б.</v>
      </c>
      <c r="Q24" s="367">
        <v>1</v>
      </c>
      <c r="R24" s="47"/>
      <c r="S24" s="47"/>
      <c r="T24" s="358"/>
      <c r="U24" s="358"/>
      <c r="W24" s="1"/>
      <c r="Y24" s="16"/>
      <c r="AF24" s="6"/>
      <c r="AG24" s="6"/>
      <c r="AH24" s="6"/>
      <c r="AI24" s="6"/>
      <c r="AJ24" s="6"/>
      <c r="AK24" s="6"/>
      <c r="AL24" s="6"/>
    </row>
    <row r="25" spans="1:38" s="3" customFormat="1" ht="14.25" customHeight="1">
      <c r="A25" s="335">
        <v>13</v>
      </c>
      <c r="B25" s="335">
        <v>433</v>
      </c>
      <c r="C25" s="336" t="str">
        <f>VLOOKUP(B25,'Уч ЮН'!$A$3:$G$447,2,FALSE)</f>
        <v>Лапкин Александр</v>
      </c>
      <c r="D25" s="337">
        <f>VLOOKUP(B25,'Уч ЮН'!$A$3:$G$447,3,FALSE)</f>
        <v>2004</v>
      </c>
      <c r="E25" s="334">
        <f>VLOOKUP(B25,'Уч ЮН'!$A$3:$G$447,4,FALSE)</f>
        <v>3</v>
      </c>
      <c r="F25" s="336" t="str">
        <f>VLOOKUP(B25,'Уч ЮН'!$A$3:$G$447,5,FALSE)</f>
        <v>Мордовия</v>
      </c>
      <c r="G25" s="96" t="str">
        <f>VLOOKUP(B25,'Уч ЮН'!$A$3:$G$447,6,FALSE)</f>
        <v>КСШОР</v>
      </c>
      <c r="H25" s="45">
        <f t="shared" si="3"/>
        <v>25.8</v>
      </c>
      <c r="I25" s="45"/>
      <c r="J25" s="327">
        <f t="shared" si="1"/>
        <v>3</v>
      </c>
      <c r="K25" s="328">
        <f>VLOOKUP(B25,'Уч ЮН'!$A$3:$I$447,8,FALSE)</f>
        <v>0</v>
      </c>
      <c r="L25" s="327"/>
      <c r="M25" s="329">
        <v>25.8</v>
      </c>
      <c r="N25" s="329"/>
      <c r="O25" s="330">
        <f t="shared" si="2"/>
        <v>25.8</v>
      </c>
      <c r="P25" s="331" t="str">
        <f>VLOOKUP(B25,'Уч ЮН'!$A$3:$G$447,7,FALSE)</f>
        <v>Разовы ВН и ЛИ</v>
      </c>
      <c r="Q25" s="332">
        <v>1</v>
      </c>
      <c r="R25" s="358"/>
      <c r="S25" s="358"/>
      <c r="T25" s="358"/>
      <c r="U25" s="358"/>
      <c r="W25" s="1"/>
      <c r="X25" s="1"/>
      <c r="Y25" s="16"/>
      <c r="AF25" s="6"/>
      <c r="AG25" s="6"/>
      <c r="AH25" s="6"/>
      <c r="AI25" s="6"/>
      <c r="AJ25" s="6"/>
      <c r="AK25" s="6"/>
      <c r="AL25" s="6"/>
    </row>
    <row r="26" spans="1:38" s="3" customFormat="1" ht="14.25" customHeight="1">
      <c r="A26" s="335">
        <v>14</v>
      </c>
      <c r="B26" s="335">
        <v>511</v>
      </c>
      <c r="C26" s="336" t="str">
        <f>VLOOKUP(B26,'Уч ЮН'!$A$3:$G$447,2,FALSE)</f>
        <v>Фролов Андрей</v>
      </c>
      <c r="D26" s="337">
        <f>VLOOKUP(B26,'Уч ЮН'!$A$3:$G$447,3,FALSE)</f>
        <v>2004</v>
      </c>
      <c r="E26" s="334" t="str">
        <f>VLOOKUP(B26,'Уч ЮН'!$A$3:$G$447,4,FALSE)</f>
        <v>3</v>
      </c>
      <c r="F26" s="336" t="str">
        <f>VLOOKUP(B26,'Уч ЮН'!$A$3:$G$447,5,FALSE)</f>
        <v>Пензенская</v>
      </c>
      <c r="G26" s="96" t="str">
        <f>VLOOKUP(B26,'Уч ЮН'!$A$3:$G$447,6,FALSE)</f>
        <v>КСШОР</v>
      </c>
      <c r="H26" s="45">
        <f t="shared" si="3"/>
        <v>26</v>
      </c>
      <c r="I26" s="45"/>
      <c r="J26" s="327">
        <f t="shared" si="1"/>
        <v>3</v>
      </c>
      <c r="K26" s="328" t="str">
        <f>VLOOKUP(B26,'Уч ЮН'!$A$3:$I$447,8,FALSE)</f>
        <v>л</v>
      </c>
      <c r="L26" s="327"/>
      <c r="M26" s="329">
        <v>26</v>
      </c>
      <c r="N26" s="329"/>
      <c r="O26" s="330">
        <f t="shared" si="2"/>
        <v>26</v>
      </c>
      <c r="P26" s="331" t="str">
        <f>VLOOKUP(B26,'Уч ЮН'!$A$3:$G$447,7,FALSE)</f>
        <v>Карасик Н.А.,А.Г.</v>
      </c>
      <c r="Q26" s="332">
        <v>2</v>
      </c>
      <c r="R26" s="4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9"/>
      <c r="AG26" s="49"/>
      <c r="AH26" s="49"/>
      <c r="AI26" s="49"/>
      <c r="AJ26" s="49"/>
      <c r="AK26" s="49"/>
      <c r="AL26" s="49"/>
    </row>
    <row r="27" spans="1:38" s="3" customFormat="1" ht="14.25" customHeight="1">
      <c r="A27" s="335">
        <v>14</v>
      </c>
      <c r="B27" s="335">
        <v>608</v>
      </c>
      <c r="C27" s="336" t="str">
        <f>VLOOKUP(B27,'Уч ЮН'!$A$3:$G$447,2,FALSE)</f>
        <v>Яковлев Дмитрий</v>
      </c>
      <c r="D27" s="337">
        <f>VLOOKUP(B27,'Уч ЮН'!$A$3:$G$447,3,FALSE)</f>
        <v>2004</v>
      </c>
      <c r="E27" s="334" t="str">
        <f>VLOOKUP(B27,'Уч ЮН'!$A$3:$G$447,4,FALSE)</f>
        <v>2</v>
      </c>
      <c r="F27" s="336" t="str">
        <f>VLOOKUP(B27,'Уч ЮН'!$A$3:$G$447,5,FALSE)</f>
        <v>Пензенская</v>
      </c>
      <c r="G27" s="96" t="str">
        <f>VLOOKUP(B27,'Уч ЮН'!$A$3:$G$447,6,FALSE)</f>
        <v>СШ-6</v>
      </c>
      <c r="H27" s="45">
        <f t="shared" si="3"/>
        <v>26</v>
      </c>
      <c r="I27" s="45"/>
      <c r="J27" s="327">
        <f t="shared" si="1"/>
        <v>3</v>
      </c>
      <c r="K27" s="328" t="str">
        <f>VLOOKUP(B27,'Уч ЮН'!$A$3:$I$447,8,FALSE)</f>
        <v>л</v>
      </c>
      <c r="L27" s="327"/>
      <c r="M27" s="329">
        <v>26</v>
      </c>
      <c r="N27" s="329"/>
      <c r="O27" s="330">
        <f t="shared" si="2"/>
        <v>26</v>
      </c>
      <c r="P27" s="331" t="str">
        <f>VLOOKUP(B27,'Уч ЮН'!$A$3:$G$447,7,FALSE)</f>
        <v>Красновы Р.Б.,К.И.</v>
      </c>
      <c r="Q27" s="332">
        <v>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9"/>
      <c r="AG27" s="49"/>
      <c r="AH27" s="49"/>
      <c r="AI27" s="49"/>
      <c r="AJ27" s="49"/>
      <c r="AK27" s="49"/>
      <c r="AL27" s="49"/>
    </row>
    <row r="28" spans="1:38" s="3" customFormat="1" ht="14.25" customHeight="1">
      <c r="A28" s="335">
        <v>16</v>
      </c>
      <c r="B28" s="335">
        <v>508</v>
      </c>
      <c r="C28" s="336" t="str">
        <f>VLOOKUP(B28,'Уч ЮН'!$A$3:$G$447,2,FALSE)</f>
        <v>Краснов Иван</v>
      </c>
      <c r="D28" s="337">
        <f>VLOOKUP(B28,'Уч ЮН'!$A$3:$G$447,3,FALSE)</f>
        <v>2004</v>
      </c>
      <c r="E28" s="334" t="str">
        <f>VLOOKUP(B28,'Уч ЮН'!$A$3:$G$447,4,FALSE)</f>
        <v>3</v>
      </c>
      <c r="F28" s="336" t="str">
        <f>VLOOKUP(B28,'Уч ЮН'!$A$3:$G$447,5,FALSE)</f>
        <v>Пензенская</v>
      </c>
      <c r="G28" s="96" t="str">
        <f>VLOOKUP(B28,'Уч ЮН'!$A$3:$G$447,6,FALSE)</f>
        <v>КСШОР</v>
      </c>
      <c r="H28" s="45">
        <f t="shared" si="3"/>
        <v>26.1</v>
      </c>
      <c r="I28" s="45"/>
      <c r="J28" s="327">
        <f t="shared" si="1"/>
        <v>3</v>
      </c>
      <c r="K28" s="328" t="str">
        <f>VLOOKUP(B28,'Уч ЮН'!$A$3:$I$447,8,FALSE)</f>
        <v>л</v>
      </c>
      <c r="L28" s="327"/>
      <c r="M28" s="329">
        <v>26.1</v>
      </c>
      <c r="N28" s="329"/>
      <c r="O28" s="330">
        <f t="shared" si="2"/>
        <v>26.1</v>
      </c>
      <c r="P28" s="331" t="str">
        <f>VLOOKUP(B28,'Уч ЮН'!$A$3:$G$447,7,FALSE)</f>
        <v>Карасик Н.А.,А.Г.</v>
      </c>
      <c r="Q28" s="332">
        <v>3</v>
      </c>
      <c r="R28" s="4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9"/>
      <c r="AG28" s="49"/>
      <c r="AH28" s="49"/>
      <c r="AI28" s="49"/>
      <c r="AJ28" s="49"/>
      <c r="AK28" s="49"/>
      <c r="AL28" s="49"/>
    </row>
    <row r="29" spans="1:38" s="3" customFormat="1" ht="14.25" customHeight="1">
      <c r="A29" s="335">
        <v>17</v>
      </c>
      <c r="B29" s="335">
        <v>681</v>
      </c>
      <c r="C29" s="336" t="str">
        <f>VLOOKUP(B29,'Уч ЮН'!$A$3:$G$447,2,FALSE)</f>
        <v>Савосин Тимофей</v>
      </c>
      <c r="D29" s="337">
        <f>VLOOKUP(B29,'Уч ЮН'!$A$3:$G$447,3,FALSE)</f>
        <v>2004</v>
      </c>
      <c r="E29" s="334"/>
      <c r="F29" s="336" t="str">
        <f>VLOOKUP(B29,'Уч ЮН'!$A$3:$G$447,5,FALSE)</f>
        <v>Пензенская</v>
      </c>
      <c r="G29" s="96" t="str">
        <f>VLOOKUP(B29,'Уч ЮН'!$A$3:$G$447,6,FALSE)</f>
        <v>СШОР Заречный</v>
      </c>
      <c r="H29" s="45">
        <f t="shared" si="3"/>
        <v>26.2</v>
      </c>
      <c r="I29" s="45"/>
      <c r="J29" s="327">
        <f t="shared" si="1"/>
        <v>3</v>
      </c>
      <c r="K29" s="328">
        <f>VLOOKUP(B29,'Уч ЮН'!$A$3:$I$447,8,FALSE)</f>
        <v>0</v>
      </c>
      <c r="L29" s="327">
        <v>4</v>
      </c>
      <c r="M29" s="329">
        <v>26.2</v>
      </c>
      <c r="N29" s="329"/>
      <c r="O29" s="330">
        <f t="shared" si="2"/>
        <v>26.2</v>
      </c>
      <c r="P29" s="331" t="str">
        <f>VLOOKUP(B29,'Уч ЮН'!$A$3:$G$447,7,FALSE)</f>
        <v>Кораблев В.В.</v>
      </c>
      <c r="Q29" s="332">
        <v>3</v>
      </c>
      <c r="R29" s="4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9"/>
      <c r="AG29" s="49"/>
      <c r="AH29" s="49"/>
      <c r="AI29" s="49"/>
      <c r="AJ29" s="49"/>
      <c r="AK29" s="49"/>
      <c r="AL29" s="49"/>
    </row>
    <row r="30" spans="1:38" s="1" customFormat="1" ht="14.25" customHeight="1">
      <c r="A30" s="335">
        <v>18</v>
      </c>
      <c r="B30" s="335">
        <v>593</v>
      </c>
      <c r="C30" s="336" t="str">
        <f>VLOOKUP(B30,'Уч ЮН'!$A$3:$G$447,2,FALSE)</f>
        <v>Ежов Вадим</v>
      </c>
      <c r="D30" s="337">
        <f>VLOOKUP(B30,'Уч ЮН'!$A$3:$G$447,3,FALSE)</f>
        <v>2004</v>
      </c>
      <c r="E30" s="334"/>
      <c r="F30" s="336" t="str">
        <f>VLOOKUP(B30,'Уч ЮН'!$A$3:$G$447,5,FALSE)</f>
        <v>Пензенская</v>
      </c>
      <c r="G30" s="96" t="str">
        <f>VLOOKUP(B30,'Уч ЮН'!$A$3:$G$447,6,FALSE)</f>
        <v>СШ-6</v>
      </c>
      <c r="H30" s="45">
        <f t="shared" si="3"/>
        <v>26.3</v>
      </c>
      <c r="I30" s="45"/>
      <c r="J30" s="327">
        <f t="shared" si="1"/>
        <v>3</v>
      </c>
      <c r="K30" s="328" t="str">
        <f>VLOOKUP(B30,'Уч ЮН'!$A$3:$I$447,8,FALSE)</f>
        <v>л</v>
      </c>
      <c r="L30" s="327"/>
      <c r="M30" s="329">
        <v>26.3</v>
      </c>
      <c r="N30" s="329"/>
      <c r="O30" s="330">
        <f t="shared" si="2"/>
        <v>26.3</v>
      </c>
      <c r="P30" s="331" t="str">
        <f>VLOOKUP(B30,'Уч ЮН'!$A$3:$G$447,7,FALSE)</f>
        <v>Земсков А.М.</v>
      </c>
      <c r="Q30" s="367">
        <v>2</v>
      </c>
      <c r="R30" s="358"/>
      <c r="S30" s="47"/>
      <c r="T30" s="358"/>
      <c r="U30" s="358"/>
      <c r="V30" s="3"/>
      <c r="X30" s="3"/>
      <c r="Y30" s="3"/>
      <c r="Z30" s="3"/>
      <c r="AA30" s="3"/>
      <c r="AB30" s="3"/>
      <c r="AC30" s="3"/>
      <c r="AD30" s="3"/>
      <c r="AE30" s="3"/>
      <c r="AF30" s="6"/>
      <c r="AG30" s="6"/>
      <c r="AH30" s="6"/>
      <c r="AI30" s="6"/>
      <c r="AJ30" s="6"/>
      <c r="AK30" s="6"/>
      <c r="AL30" s="6"/>
    </row>
    <row r="31" spans="1:38" s="1" customFormat="1" ht="14.25" customHeight="1">
      <c r="A31" s="335">
        <v>18</v>
      </c>
      <c r="B31" s="335">
        <v>507</v>
      </c>
      <c r="C31" s="336" t="str">
        <f>VLOOKUP(B31,'Уч ЮН'!$A$3:$G$447,2,FALSE)</f>
        <v>Широлапов Денис</v>
      </c>
      <c r="D31" s="337">
        <f>VLOOKUP(B31,'Уч ЮН'!$A$3:$G$447,3,FALSE)</f>
        <v>2004</v>
      </c>
      <c r="E31" s="334" t="str">
        <f>VLOOKUP(B31,'Уч ЮН'!$A$3:$G$447,4,FALSE)</f>
        <v>3</v>
      </c>
      <c r="F31" s="336" t="str">
        <f>VLOOKUP(B31,'Уч ЮН'!$A$3:$G$447,5,FALSE)</f>
        <v>Пензенская</v>
      </c>
      <c r="G31" s="96" t="str">
        <f>VLOOKUP(B31,'Уч ЮН'!$A$3:$G$447,6,FALSE)</f>
        <v>КСШОР</v>
      </c>
      <c r="H31" s="45">
        <f t="shared" si="3"/>
        <v>26.3</v>
      </c>
      <c r="I31" s="45"/>
      <c r="J31" s="327">
        <f t="shared" si="1"/>
        <v>3</v>
      </c>
      <c r="K31" s="328" t="str">
        <f>VLOOKUP(B31,'Уч ЮН'!$A$3:$I$447,8,FALSE)</f>
        <v>л</v>
      </c>
      <c r="L31" s="327"/>
      <c r="M31" s="329">
        <v>26.3</v>
      </c>
      <c r="N31" s="329"/>
      <c r="O31" s="330">
        <f t="shared" si="2"/>
        <v>26.3</v>
      </c>
      <c r="P31" s="331" t="str">
        <f>VLOOKUP(B31,'Уч ЮН'!$A$3:$G$447,7,FALSE)</f>
        <v>Карасик Н.А.,А.Г.</v>
      </c>
      <c r="Q31" s="332">
        <v>1</v>
      </c>
      <c r="AF31" s="49"/>
      <c r="AG31" s="49"/>
      <c r="AH31" s="49"/>
      <c r="AI31" s="49"/>
      <c r="AJ31" s="49"/>
      <c r="AK31" s="49"/>
      <c r="AL31" s="49"/>
    </row>
    <row r="32" spans="1:38" s="1" customFormat="1" ht="14.25" customHeight="1">
      <c r="A32" s="335">
        <v>18</v>
      </c>
      <c r="B32" s="335">
        <v>52</v>
      </c>
      <c r="C32" s="336" t="str">
        <f>VLOOKUP(B32,'Уч ЮН'!$A$3:$G$447,2,FALSE)</f>
        <v>Демидов Илья</v>
      </c>
      <c r="D32" s="337">
        <f>VLOOKUP(B32,'Уч ЮН'!$A$3:$G$447,3,FALSE)</f>
        <v>2005</v>
      </c>
      <c r="E32" s="334" t="str">
        <f>VLOOKUP(B32,'Уч ЮН'!$A$3:$G$447,4,FALSE)</f>
        <v>1юн</v>
      </c>
      <c r="F32" s="336" t="str">
        <f>VLOOKUP(B32,'Уч ЮН'!$A$3:$G$447,5,FALSE)</f>
        <v>Пензенская</v>
      </c>
      <c r="G32" s="96" t="str">
        <f>VLOOKUP(B32,'Уч ЮН'!$A$3:$G$447,6,FALSE)</f>
        <v>ДЮСШ Кузнецкий</v>
      </c>
      <c r="H32" s="45">
        <f t="shared" si="3"/>
        <v>26.3</v>
      </c>
      <c r="I32" s="45"/>
      <c r="J32" s="327">
        <f t="shared" si="1"/>
        <v>3</v>
      </c>
      <c r="K32" s="328">
        <f>VLOOKUP(B32,'Уч ЮН'!$A$3:$I$447,8,FALSE)</f>
        <v>0</v>
      </c>
      <c r="L32" s="327"/>
      <c r="M32" s="329">
        <v>26.3</v>
      </c>
      <c r="N32" s="329"/>
      <c r="O32" s="330">
        <f t="shared" si="2"/>
        <v>26.3</v>
      </c>
      <c r="P32" s="331" t="str">
        <f>VLOOKUP(B32,'Уч ЮН'!$A$3:$G$447,7,FALSE)</f>
        <v>Царьков А.В.</v>
      </c>
      <c r="Q32" s="332">
        <v>2</v>
      </c>
      <c r="R32" s="47"/>
      <c r="AF32" s="49"/>
      <c r="AG32" s="49"/>
      <c r="AH32" s="49"/>
      <c r="AI32" s="49"/>
      <c r="AJ32" s="49"/>
      <c r="AK32" s="49"/>
      <c r="AL32" s="49"/>
    </row>
    <row r="33" spans="1:38" s="3" customFormat="1" ht="14.25" customHeight="1">
      <c r="A33" s="335">
        <v>21</v>
      </c>
      <c r="B33" s="335">
        <v>38</v>
      </c>
      <c r="C33" s="336" t="str">
        <f>VLOOKUP(B33,'Уч ЮН'!$A$3:$G$447,2,FALSE)</f>
        <v>Купцов Сергей</v>
      </c>
      <c r="D33" s="337">
        <f>VLOOKUP(B33,'Уч ЮН'!$A$3:$G$447,3,FALSE)</f>
        <v>2005</v>
      </c>
      <c r="E33" s="334" t="str">
        <f>VLOOKUP(B33,'Уч ЮН'!$A$3:$G$447,4,FALSE)</f>
        <v>3</v>
      </c>
      <c r="F33" s="336" t="str">
        <f>VLOOKUP(B33,'Уч ЮН'!$A$3:$G$447,5,FALSE)</f>
        <v>Пензенская</v>
      </c>
      <c r="G33" s="96" t="str">
        <f>VLOOKUP(B33,'Уч ЮН'!$A$3:$G$447,6,FALSE)</f>
        <v>СШ-6,гимн.44</v>
      </c>
      <c r="H33" s="45">
        <f t="shared" si="3"/>
        <v>26.5</v>
      </c>
      <c r="I33" s="45"/>
      <c r="J33" s="327" t="str">
        <f t="shared" si="1"/>
        <v>1ю</v>
      </c>
      <c r="K33" s="328">
        <f>VLOOKUP(B33,'Уч ЮН'!$A$3:$I$447,8,FALSE)</f>
        <v>0</v>
      </c>
      <c r="L33" s="327"/>
      <c r="M33" s="329">
        <v>26.5</v>
      </c>
      <c r="N33" s="329"/>
      <c r="O33" s="330">
        <f t="shared" si="2"/>
        <v>26.5</v>
      </c>
      <c r="P33" s="331" t="str">
        <f>VLOOKUP(B33,'Уч ЮН'!$A$3:$G$447,7,FALSE)</f>
        <v>Беляев С.Н.</v>
      </c>
      <c r="Q33" s="332">
        <v>1</v>
      </c>
      <c r="R33" s="4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9"/>
      <c r="AG33" s="49"/>
      <c r="AH33" s="49"/>
      <c r="AI33" s="49"/>
      <c r="AJ33" s="49"/>
      <c r="AK33" s="49"/>
      <c r="AL33" s="49"/>
    </row>
    <row r="34" spans="1:38" s="3" customFormat="1" ht="14.25" customHeight="1">
      <c r="A34" s="335">
        <v>22</v>
      </c>
      <c r="B34" s="335">
        <v>513</v>
      </c>
      <c r="C34" s="336" t="str">
        <f>VLOOKUP(B34,'Уч ЮН'!$A$3:$G$447,2,FALSE)</f>
        <v>Каледа Роман</v>
      </c>
      <c r="D34" s="337">
        <f>VLOOKUP(B34,'Уч ЮН'!$A$3:$G$447,3,FALSE)</f>
        <v>2004</v>
      </c>
      <c r="E34" s="334" t="str">
        <f>VLOOKUP(B34,'Уч ЮН'!$A$3:$G$447,4,FALSE)</f>
        <v>3</v>
      </c>
      <c r="F34" s="336" t="str">
        <f>VLOOKUP(B34,'Уч ЮН'!$A$3:$G$447,5,FALSE)</f>
        <v>Пензенская</v>
      </c>
      <c r="G34" s="96" t="str">
        <f>VLOOKUP(B34,'Уч ЮН'!$A$3:$G$447,6,FALSE)</f>
        <v>КСШОР</v>
      </c>
      <c r="H34" s="45">
        <f t="shared" si="3"/>
        <v>26.7</v>
      </c>
      <c r="I34" s="45"/>
      <c r="J34" s="327" t="str">
        <f t="shared" si="1"/>
        <v>1ю</v>
      </c>
      <c r="K34" s="328" t="str">
        <f>VLOOKUP(B34,'Уч ЮН'!$A$3:$I$447,8,FALSE)</f>
        <v>л</v>
      </c>
      <c r="L34" s="327"/>
      <c r="M34" s="329">
        <v>26.7</v>
      </c>
      <c r="N34" s="329"/>
      <c r="O34" s="330">
        <f t="shared" si="2"/>
        <v>26.7</v>
      </c>
      <c r="P34" s="331" t="str">
        <f>VLOOKUP(B34,'Уч ЮН'!$A$3:$G$447,7,FALSE)</f>
        <v>Карасик Н.А.,А.Г.</v>
      </c>
      <c r="Q34" s="332">
        <v>2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9"/>
      <c r="AG34" s="49"/>
      <c r="AH34" s="49"/>
      <c r="AI34" s="49"/>
      <c r="AJ34" s="49"/>
      <c r="AK34" s="49"/>
      <c r="AL34" s="49"/>
    </row>
    <row r="35" spans="1:38" s="3" customFormat="1" ht="14.25" customHeight="1">
      <c r="A35" s="335">
        <v>23</v>
      </c>
      <c r="B35" s="335">
        <v>344</v>
      </c>
      <c r="C35" s="336" t="str">
        <f>VLOOKUP(B35,'Уч ЮН'!$A$3:$G$447,2,FALSE)</f>
        <v>Гоберкорн Андрей</v>
      </c>
      <c r="D35" s="337">
        <f>VLOOKUP(B35,'Уч ЮН'!$A$3:$G$447,3,FALSE)</f>
        <v>2004</v>
      </c>
      <c r="E35" s="334" t="str">
        <f>VLOOKUP(B35,'Уч ЮН'!$A$3:$G$447,4,FALSE)</f>
        <v>1юн</v>
      </c>
      <c r="F35" s="336" t="str">
        <f>VLOOKUP(B35,'Уч ЮН'!$A$3:$G$447,5,FALSE)</f>
        <v>Тамбовская</v>
      </c>
      <c r="G35" s="96" t="str">
        <f>VLOOKUP(B35,'Уч ЮН'!$A$3:$G$447,6,FALSE)</f>
        <v>СШОР-3</v>
      </c>
      <c r="H35" s="45">
        <f t="shared" si="3"/>
        <v>26.8</v>
      </c>
      <c r="I35" s="45"/>
      <c r="J35" s="327" t="str">
        <f t="shared" si="1"/>
        <v>1ю</v>
      </c>
      <c r="K35" s="328">
        <f>VLOOKUP(B35,'Уч ЮН'!$A$3:$I$447,8,FALSE)</f>
        <v>0</v>
      </c>
      <c r="L35" s="327"/>
      <c r="M35" s="329">
        <v>26.8</v>
      </c>
      <c r="N35" s="329"/>
      <c r="O35" s="330">
        <f t="shared" si="2"/>
        <v>26.8</v>
      </c>
      <c r="P35" s="331" t="str">
        <f>VLOOKUP(B35,'Уч ЮН'!$A$3:$G$447,7,FALSE)</f>
        <v>Судомоина Т.Г.</v>
      </c>
      <c r="Q35" s="332">
        <v>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9"/>
      <c r="AG35" s="49"/>
      <c r="AH35" s="49"/>
      <c r="AI35" s="49"/>
      <c r="AJ35" s="49"/>
      <c r="AK35" s="49"/>
      <c r="AL35" s="49"/>
    </row>
    <row r="36" spans="1:38" s="3" customFormat="1" ht="14.25" customHeight="1">
      <c r="A36" s="335">
        <v>24</v>
      </c>
      <c r="B36" s="335">
        <v>325</v>
      </c>
      <c r="C36" s="336" t="str">
        <f>VLOOKUP(B36,'Уч ЮН'!$A$3:$G$447,2,FALSE)</f>
        <v>Миронов Кирилл </v>
      </c>
      <c r="D36" s="337">
        <f>VLOOKUP(B36,'Уч ЮН'!$A$3:$G$447,3,FALSE)</f>
        <v>2004</v>
      </c>
      <c r="E36" s="334">
        <f>VLOOKUP(B36,'Уч ЮН'!$A$3:$G$447,4,FALSE)</f>
        <v>3</v>
      </c>
      <c r="F36" s="336" t="str">
        <f>VLOOKUP(B36,'Уч ЮН'!$A$3:$G$447,5,FALSE)</f>
        <v>Тамбовская</v>
      </c>
      <c r="G36" s="96" t="str">
        <f>VLOOKUP(B36,'Уч ЮН'!$A$3:$G$447,6,FALSE)</f>
        <v>ДЮСШ-1</v>
      </c>
      <c r="H36" s="45">
        <f t="shared" si="3"/>
        <v>26.9</v>
      </c>
      <c r="I36" s="45"/>
      <c r="J36" s="327" t="str">
        <f t="shared" si="1"/>
        <v>1ю</v>
      </c>
      <c r="K36" s="328">
        <f>VLOOKUP(B36,'Уч ЮН'!$A$3:$I$447,8,FALSE)</f>
        <v>0</v>
      </c>
      <c r="L36" s="327"/>
      <c r="M36" s="329">
        <v>26.9</v>
      </c>
      <c r="N36" s="329"/>
      <c r="O36" s="330">
        <f t="shared" si="2"/>
        <v>26.9</v>
      </c>
      <c r="P36" s="331" t="str">
        <f>VLOOKUP(B36,'Уч ЮН'!$A$3:$G$447,7,FALSE)</f>
        <v>Ламскова В.Ф.</v>
      </c>
      <c r="Q36" s="367">
        <v>3</v>
      </c>
      <c r="R36" s="358"/>
      <c r="S36" s="47"/>
      <c r="T36" s="358"/>
      <c r="U36" s="358"/>
      <c r="W36" s="1"/>
      <c r="Y36" s="16"/>
      <c r="AF36" s="6"/>
      <c r="AG36" s="6"/>
      <c r="AH36" s="6"/>
      <c r="AI36" s="6"/>
      <c r="AJ36" s="6"/>
      <c r="AK36" s="6"/>
      <c r="AL36" s="6"/>
    </row>
    <row r="37" spans="1:38" s="3" customFormat="1" ht="14.25" customHeight="1">
      <c r="A37" s="335">
        <v>24</v>
      </c>
      <c r="B37" s="335">
        <v>645</v>
      </c>
      <c r="C37" s="336" t="str">
        <f>VLOOKUP(B37,'Уч ЮН'!$A$3:$G$447,2,FALSE)</f>
        <v>Абрамов Сергей</v>
      </c>
      <c r="D37" s="337">
        <f>VLOOKUP(B37,'Уч ЮН'!$A$3:$G$447,3,FALSE)</f>
        <v>2005</v>
      </c>
      <c r="E37" s="334" t="str">
        <f>VLOOKUP(B37,'Уч ЮН'!$A$3:$G$447,4,FALSE)</f>
        <v>1юн</v>
      </c>
      <c r="F37" s="336" t="str">
        <f>VLOOKUP(B37,'Уч ЮН'!$A$3:$G$447,5,FALSE)</f>
        <v>Пензенская</v>
      </c>
      <c r="G37" s="96" t="str">
        <f>VLOOKUP(B37,'Уч ЮН'!$A$3:$G$447,6,FALSE)</f>
        <v>СШОР Заречный</v>
      </c>
      <c r="H37" s="45">
        <f t="shared" si="3"/>
        <v>26.9</v>
      </c>
      <c r="I37" s="45"/>
      <c r="J37" s="327" t="str">
        <f t="shared" si="1"/>
        <v>1ю</v>
      </c>
      <c r="K37" s="328">
        <f>VLOOKUP(B37,'Уч ЮН'!$A$3:$I$447,8,FALSE)</f>
        <v>0</v>
      </c>
      <c r="L37" s="327"/>
      <c r="M37" s="329">
        <v>26.9</v>
      </c>
      <c r="N37" s="329"/>
      <c r="O37" s="330">
        <f t="shared" si="2"/>
        <v>26.9</v>
      </c>
      <c r="P37" s="331" t="str">
        <f>VLOOKUP(B37,'Уч ЮН'!$A$3:$G$447,7,FALSE)</f>
        <v>Жиженкова С.С.</v>
      </c>
      <c r="Q37" s="367">
        <v>3</v>
      </c>
      <c r="R37" s="358"/>
      <c r="S37" s="47"/>
      <c r="T37" s="358"/>
      <c r="U37" s="358"/>
      <c r="W37" s="1"/>
      <c r="AF37" s="6"/>
      <c r="AG37" s="6"/>
      <c r="AH37" s="6"/>
      <c r="AI37" s="6"/>
      <c r="AJ37" s="6"/>
      <c r="AK37" s="6"/>
      <c r="AL37" s="6"/>
    </row>
    <row r="38" spans="1:38" s="3" customFormat="1" ht="14.25" customHeight="1">
      <c r="A38" s="335">
        <v>26</v>
      </c>
      <c r="B38" s="335">
        <v>662</v>
      </c>
      <c r="C38" s="336" t="str">
        <f>VLOOKUP(B38,'Уч ЮН'!$A$3:$G$447,2,FALSE)</f>
        <v>Конов Антон</v>
      </c>
      <c r="D38" s="337">
        <f>VLOOKUP(B38,'Уч ЮН'!$A$3:$G$447,3,FALSE)</f>
        <v>2004</v>
      </c>
      <c r="E38" s="334" t="str">
        <f>VLOOKUP(B38,'Уч ЮН'!$A$3:$G$447,4,FALSE)</f>
        <v>3</v>
      </c>
      <c r="F38" s="336" t="str">
        <f>VLOOKUP(B38,'Уч ЮН'!$A$3:$G$447,5,FALSE)</f>
        <v>Пензенская</v>
      </c>
      <c r="G38" s="96" t="str">
        <f>VLOOKUP(B38,'Уч ЮН'!$A$3:$G$447,6,FALSE)</f>
        <v>ЦДЮТ-1</v>
      </c>
      <c r="H38" s="45">
        <f t="shared" si="3"/>
        <v>27</v>
      </c>
      <c r="I38" s="45"/>
      <c r="J38" s="327" t="str">
        <f t="shared" si="1"/>
        <v>1ю</v>
      </c>
      <c r="K38" s="328">
        <f>VLOOKUP(B38,'Уч ЮН'!$A$3:$I$447,8,FALSE)</f>
        <v>0</v>
      </c>
      <c r="L38" s="327"/>
      <c r="M38" s="329">
        <v>27</v>
      </c>
      <c r="N38" s="329"/>
      <c r="O38" s="330">
        <f t="shared" si="2"/>
        <v>27</v>
      </c>
      <c r="P38" s="331" t="str">
        <f>VLOOKUP(B38,'Уч ЮН'!$A$3:$G$447,7,FALSE)</f>
        <v>Каташовы С.Д.,С.Н.</v>
      </c>
      <c r="Q38" s="332">
        <v>3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9"/>
      <c r="AG38" s="49"/>
      <c r="AH38" s="49"/>
      <c r="AI38" s="49"/>
      <c r="AJ38" s="49"/>
      <c r="AK38" s="49"/>
      <c r="AL38" s="49"/>
    </row>
    <row r="39" spans="1:38" s="3" customFormat="1" ht="14.25" customHeight="1">
      <c r="A39" s="335">
        <v>26</v>
      </c>
      <c r="B39" s="335">
        <v>37</v>
      </c>
      <c r="C39" s="336" t="str">
        <f>VLOOKUP(B39,'Уч ЮН'!$A$3:$G$447,2,FALSE)</f>
        <v>Купцов Владимир</v>
      </c>
      <c r="D39" s="337">
        <f>VLOOKUP(B39,'Уч ЮН'!$A$3:$G$447,3,FALSE)</f>
        <v>2005</v>
      </c>
      <c r="E39" s="334" t="str">
        <f>VLOOKUP(B39,'Уч ЮН'!$A$3:$G$447,4,FALSE)</f>
        <v>2</v>
      </c>
      <c r="F39" s="336" t="str">
        <f>VLOOKUP(B39,'Уч ЮН'!$A$3:$G$447,5,FALSE)</f>
        <v>Пензенская</v>
      </c>
      <c r="G39" s="96" t="str">
        <f>VLOOKUP(B39,'Уч ЮН'!$A$3:$G$447,6,FALSE)</f>
        <v>СШ-6,гимн.44</v>
      </c>
      <c r="H39" s="45">
        <f t="shared" si="3"/>
        <v>27</v>
      </c>
      <c r="I39" s="45"/>
      <c r="J39" s="327" t="str">
        <f t="shared" si="1"/>
        <v>1ю</v>
      </c>
      <c r="K39" s="328">
        <f>VLOOKUP(B39,'Уч ЮН'!$A$3:$I$447,8,FALSE)</f>
        <v>0</v>
      </c>
      <c r="L39" s="327"/>
      <c r="M39" s="329">
        <v>27</v>
      </c>
      <c r="N39" s="329"/>
      <c r="O39" s="330">
        <f t="shared" si="2"/>
        <v>27</v>
      </c>
      <c r="P39" s="331" t="str">
        <f>VLOOKUP(B39,'Уч ЮН'!$A$3:$G$447,7,FALSE)</f>
        <v>Беляев С.Н.</v>
      </c>
      <c r="Q39" s="332">
        <v>2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9"/>
      <c r="AG39" s="49"/>
      <c r="AH39" s="49"/>
      <c r="AI39" s="49"/>
      <c r="AJ39" s="49"/>
      <c r="AK39" s="49"/>
      <c r="AL39" s="49"/>
    </row>
    <row r="40" spans="1:38" s="3" customFormat="1" ht="14.25" customHeight="1">
      <c r="A40" s="335">
        <v>28</v>
      </c>
      <c r="B40" s="335">
        <v>342</v>
      </c>
      <c r="C40" s="336" t="str">
        <f>VLOOKUP(B40,'Уч ЮН'!$A$3:$G$447,2,FALSE)</f>
        <v>Орлов Артем</v>
      </c>
      <c r="D40" s="337">
        <f>VLOOKUP(B40,'Уч ЮН'!$A$3:$G$447,3,FALSE)</f>
        <v>2004</v>
      </c>
      <c r="E40" s="334"/>
      <c r="F40" s="336" t="str">
        <f>VLOOKUP(B40,'Уч ЮН'!$A$3:$G$447,5,FALSE)</f>
        <v>Тамбовская</v>
      </c>
      <c r="G40" s="96" t="str">
        <f>VLOOKUP(B40,'Уч ЮН'!$A$3:$G$447,6,FALSE)</f>
        <v>СШОР-3</v>
      </c>
      <c r="H40" s="45">
        <f t="shared" si="3"/>
        <v>27.2</v>
      </c>
      <c r="I40" s="45"/>
      <c r="J40" s="327" t="str">
        <f t="shared" si="1"/>
        <v>1ю</v>
      </c>
      <c r="K40" s="328">
        <f>VLOOKUP(B40,'Уч ЮН'!$A$3:$I$447,8,FALSE)</f>
        <v>0</v>
      </c>
      <c r="L40" s="327"/>
      <c r="M40" s="329">
        <v>27.2</v>
      </c>
      <c r="N40" s="329"/>
      <c r="O40" s="330">
        <f t="shared" si="2"/>
        <v>27.2</v>
      </c>
      <c r="P40" s="331" t="str">
        <f>VLOOKUP(B40,'Уч ЮН'!$A$3:$G$447,7,FALSE)</f>
        <v>Судомоина Т.Г.</v>
      </c>
      <c r="Q40" s="367">
        <v>3</v>
      </c>
      <c r="R40" s="358"/>
      <c r="S40" s="358"/>
      <c r="T40" s="358"/>
      <c r="U40" s="358"/>
      <c r="W40" s="1"/>
      <c r="X40" s="1"/>
      <c r="Y40" s="16"/>
      <c r="AF40" s="6"/>
      <c r="AG40" s="6"/>
      <c r="AH40" s="6"/>
      <c r="AI40" s="6"/>
      <c r="AJ40" s="6"/>
      <c r="AK40" s="6"/>
      <c r="AL40" s="6"/>
    </row>
    <row r="41" spans="1:38" s="3" customFormat="1" ht="14.25" customHeight="1">
      <c r="A41" s="335">
        <v>29</v>
      </c>
      <c r="B41" s="335">
        <v>116</v>
      </c>
      <c r="C41" s="336" t="str">
        <f>VLOOKUP(B41,'Уч ЮН'!$A$3:$G$447,2,FALSE)</f>
        <v>Прокофьев Дмитрий</v>
      </c>
      <c r="D41" s="337">
        <f>VLOOKUP(B41,'Уч ЮН'!$A$3:$G$447,3,FALSE)</f>
        <v>2005</v>
      </c>
      <c r="E41" s="334" t="str">
        <f>VLOOKUP(B41,'Уч ЮН'!$A$3:$G$447,4,FALSE)</f>
        <v>1юн</v>
      </c>
      <c r="F41" s="336" t="str">
        <f>VLOOKUP(B41,'Уч ЮН'!$A$3:$G$447,5,FALSE)</f>
        <v>Саратовская</v>
      </c>
      <c r="G41" s="96" t="str">
        <f>VLOOKUP(B41,'Уч ЮН'!$A$3:$G$447,6,FALSE)</f>
        <v>СШОР-6</v>
      </c>
      <c r="H41" s="45">
        <f t="shared" si="3"/>
        <v>27.4</v>
      </c>
      <c r="I41" s="45"/>
      <c r="J41" s="327" t="str">
        <f t="shared" si="1"/>
        <v>1ю</v>
      </c>
      <c r="K41" s="328">
        <f>VLOOKUP(B41,'Уч ЮН'!$A$3:$I$447,8,FALSE)</f>
        <v>0</v>
      </c>
      <c r="L41" s="327"/>
      <c r="M41" s="329">
        <v>27.4</v>
      </c>
      <c r="N41" s="329"/>
      <c r="O41" s="330">
        <f t="shared" si="2"/>
        <v>27.4</v>
      </c>
      <c r="P41" s="331" t="str">
        <f>VLOOKUP(B41,'Уч ЮН'!$A$3:$G$447,7,FALSE)</f>
        <v>Прокофьева Е.П.</v>
      </c>
      <c r="Q41" s="367">
        <v>2</v>
      </c>
      <c r="R41" s="358"/>
      <c r="S41" s="47"/>
      <c r="T41" s="358"/>
      <c r="U41" s="358"/>
      <c r="W41" s="1"/>
      <c r="AF41" s="6"/>
      <c r="AG41" s="6"/>
      <c r="AH41" s="6"/>
      <c r="AI41" s="6"/>
      <c r="AJ41" s="6"/>
      <c r="AK41" s="6"/>
      <c r="AL41" s="6"/>
    </row>
    <row r="42" spans="1:38" s="3" customFormat="1" ht="14.25" customHeight="1">
      <c r="A42" s="335">
        <v>29</v>
      </c>
      <c r="B42" s="335">
        <v>60</v>
      </c>
      <c r="C42" s="336" t="str">
        <f>VLOOKUP(B42,'Уч ЮН'!$A$3:$G$447,2,FALSE)</f>
        <v>Зубачев Егор </v>
      </c>
      <c r="D42" s="337">
        <f>VLOOKUP(B42,'Уч ЮН'!$A$3:$G$447,3,FALSE)</f>
        <v>2004</v>
      </c>
      <c r="E42" s="334" t="str">
        <f>VLOOKUP(B42,'Уч ЮН'!$A$3:$G$447,4,FALSE)</f>
        <v>1юн</v>
      </c>
      <c r="F42" s="336" t="str">
        <f>VLOOKUP(B42,'Уч ЮН'!$A$3:$G$447,5,FALSE)</f>
        <v>Саратовская</v>
      </c>
      <c r="G42" s="96" t="str">
        <f>VLOOKUP(B42,'Уч ЮН'!$A$3:$G$447,6,FALSE)</f>
        <v>ДЮСШ Энгельс</v>
      </c>
      <c r="H42" s="45">
        <f t="shared" si="3"/>
        <v>27.4</v>
      </c>
      <c r="I42" s="45"/>
      <c r="J42" s="327" t="str">
        <f t="shared" si="1"/>
        <v>1ю</v>
      </c>
      <c r="K42" s="328">
        <f>VLOOKUP(B42,'Уч ЮН'!$A$3:$I$447,8,FALSE)</f>
        <v>0</v>
      </c>
      <c r="L42" s="327"/>
      <c r="M42" s="329">
        <v>27.4</v>
      </c>
      <c r="N42" s="329"/>
      <c r="O42" s="330">
        <f t="shared" si="2"/>
        <v>27.4</v>
      </c>
      <c r="P42" s="331" t="str">
        <f>VLOOKUP(B42,'Уч ЮН'!$A$3:$G$447,7,FALSE)</f>
        <v>Кудашкина З.К.</v>
      </c>
      <c r="Q42" s="367">
        <v>3</v>
      </c>
      <c r="R42" s="358"/>
      <c r="S42" s="358"/>
      <c r="T42" s="358"/>
      <c r="U42" s="358"/>
      <c r="W42" s="1"/>
      <c r="X42" s="1"/>
      <c r="Y42" s="16"/>
      <c r="AF42" s="6"/>
      <c r="AG42" s="6"/>
      <c r="AH42" s="6"/>
      <c r="AI42" s="6"/>
      <c r="AJ42" s="6"/>
      <c r="AK42" s="6"/>
      <c r="AL42" s="6"/>
    </row>
    <row r="43" spans="1:38" s="3" customFormat="1" ht="14.25" customHeight="1">
      <c r="A43" s="335">
        <v>31</v>
      </c>
      <c r="B43" s="335">
        <v>343</v>
      </c>
      <c r="C43" s="336" t="str">
        <f>VLOOKUP(B43,'Уч ЮН'!$A$3:$G$447,2,FALSE)</f>
        <v>Шааб Антон</v>
      </c>
      <c r="D43" s="337">
        <f>VLOOKUP(B43,'Уч ЮН'!$A$3:$G$447,3,FALSE)</f>
        <v>2005</v>
      </c>
      <c r="E43" s="334" t="str">
        <f>VLOOKUP(B43,'Уч ЮН'!$A$3:$G$447,4,FALSE)</f>
        <v>1юн</v>
      </c>
      <c r="F43" s="336" t="str">
        <f>VLOOKUP(B43,'Уч ЮН'!$A$3:$G$447,5,FALSE)</f>
        <v>Тамбовская</v>
      </c>
      <c r="G43" s="96" t="str">
        <f>VLOOKUP(B43,'Уч ЮН'!$A$3:$G$447,6,FALSE)</f>
        <v>СШОР-3</v>
      </c>
      <c r="H43" s="45">
        <f t="shared" si="3"/>
        <v>27.5</v>
      </c>
      <c r="I43" s="45"/>
      <c r="J43" s="327" t="str">
        <f t="shared" si="1"/>
        <v>1ю</v>
      </c>
      <c r="K43" s="328">
        <f>VLOOKUP(B43,'Уч ЮН'!$A$3:$I$447,8,FALSE)</f>
        <v>0</v>
      </c>
      <c r="L43" s="327"/>
      <c r="M43" s="329">
        <v>27.5</v>
      </c>
      <c r="N43" s="329"/>
      <c r="O43" s="330">
        <f t="shared" si="2"/>
        <v>27.5</v>
      </c>
      <c r="P43" s="331" t="str">
        <f>VLOOKUP(B43,'Уч ЮН'!$A$3:$G$447,7,FALSE)</f>
        <v>Судомоина Т.Г.</v>
      </c>
      <c r="Q43" s="332">
        <v>4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9"/>
      <c r="AG43" s="49"/>
      <c r="AH43" s="49"/>
      <c r="AI43" s="49"/>
      <c r="AJ43" s="49"/>
      <c r="AK43" s="49"/>
      <c r="AL43" s="49"/>
    </row>
    <row r="44" spans="1:38" s="3" customFormat="1" ht="14.25" customHeight="1">
      <c r="A44" s="335">
        <v>31</v>
      </c>
      <c r="B44" s="335">
        <v>587</v>
      </c>
      <c r="C44" s="336" t="str">
        <f>VLOOKUP(B44,'Уч ЮН'!$A$3:$G$447,2,FALSE)</f>
        <v>Еремин Кирилл</v>
      </c>
      <c r="D44" s="337">
        <f>VLOOKUP(B44,'Уч ЮН'!$A$3:$G$447,3,FALSE)</f>
        <v>2004</v>
      </c>
      <c r="E44" s="334" t="str">
        <f>VLOOKUP(B44,'Уч ЮН'!$A$3:$G$447,4,FALSE)</f>
        <v>3</v>
      </c>
      <c r="F44" s="336" t="str">
        <f>VLOOKUP(B44,'Уч ЮН'!$A$3:$G$447,5,FALSE)</f>
        <v>Пензенская</v>
      </c>
      <c r="G44" s="96" t="str">
        <f>VLOOKUP(B44,'Уч ЮН'!$A$3:$G$447,6,FALSE)</f>
        <v>КСШОР</v>
      </c>
      <c r="H44" s="45">
        <f t="shared" si="3"/>
        <v>27.5</v>
      </c>
      <c r="I44" s="45"/>
      <c r="J44" s="327" t="str">
        <f t="shared" si="1"/>
        <v>1ю</v>
      </c>
      <c r="K44" s="328" t="str">
        <f>VLOOKUP(B44,'Уч ЮН'!$A$3:$I$447,8,FALSE)</f>
        <v>л</v>
      </c>
      <c r="L44" s="327"/>
      <c r="M44" s="329">
        <v>27.5</v>
      </c>
      <c r="N44" s="329"/>
      <c r="O44" s="330">
        <f t="shared" si="2"/>
        <v>27.5</v>
      </c>
      <c r="P44" s="331" t="str">
        <f>VLOOKUP(B44,'Уч ЮН'!$A$3:$G$447,7,FALSE)</f>
        <v>Конова Т.В.</v>
      </c>
      <c r="Q44" s="332">
        <v>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9"/>
      <c r="AG44" s="49"/>
      <c r="AH44" s="49"/>
      <c r="AI44" s="49"/>
      <c r="AJ44" s="49"/>
      <c r="AK44" s="49"/>
      <c r="AL44" s="49"/>
    </row>
    <row r="45" spans="1:38" s="1" customFormat="1" ht="14.25" customHeight="1">
      <c r="A45" s="335">
        <v>33</v>
      </c>
      <c r="B45" s="335">
        <v>512</v>
      </c>
      <c r="C45" s="336" t="str">
        <f>VLOOKUP(B45,'Уч ЮН'!$A$3:$G$447,2,FALSE)</f>
        <v>Денисов Андрей</v>
      </c>
      <c r="D45" s="337">
        <f>VLOOKUP(B45,'Уч ЮН'!$A$3:$G$447,3,FALSE)</f>
        <v>2004</v>
      </c>
      <c r="E45" s="334" t="str">
        <f>VLOOKUP(B45,'Уч ЮН'!$A$3:$G$447,4,FALSE)</f>
        <v>1юн</v>
      </c>
      <c r="F45" s="336" t="str">
        <f>VLOOKUP(B45,'Уч ЮН'!$A$3:$G$447,5,FALSE)</f>
        <v>Пензенская</v>
      </c>
      <c r="G45" s="96" t="str">
        <f>VLOOKUP(B45,'Уч ЮН'!$A$3:$G$447,6,FALSE)</f>
        <v>КСШОР</v>
      </c>
      <c r="H45" s="45">
        <f t="shared" si="3"/>
        <v>27.9</v>
      </c>
      <c r="I45" s="45"/>
      <c r="J45" s="327" t="str">
        <f t="shared" si="1"/>
        <v>1ю</v>
      </c>
      <c r="K45" s="328" t="str">
        <f>VLOOKUP(B45,'Уч ЮН'!$A$3:$I$447,8,FALSE)</f>
        <v>л</v>
      </c>
      <c r="L45" s="327"/>
      <c r="M45" s="329">
        <v>27.9</v>
      </c>
      <c r="N45" s="329"/>
      <c r="O45" s="330">
        <f t="shared" si="2"/>
        <v>27.9</v>
      </c>
      <c r="P45" s="331" t="str">
        <f>VLOOKUP(B45,'Уч ЮН'!$A$3:$G$447,7,FALSE)</f>
        <v>Карасик Н.А.,А.Г.</v>
      </c>
      <c r="Q45" s="332">
        <v>4</v>
      </c>
      <c r="AF45" s="49"/>
      <c r="AG45" s="49"/>
      <c r="AH45" s="49"/>
      <c r="AI45" s="49"/>
      <c r="AJ45" s="49"/>
      <c r="AK45" s="49"/>
      <c r="AL45" s="49"/>
    </row>
    <row r="46" spans="1:38" s="1" customFormat="1" ht="14.25" customHeight="1">
      <c r="A46" s="335">
        <v>34</v>
      </c>
      <c r="B46" s="335">
        <v>506</v>
      </c>
      <c r="C46" s="336" t="str">
        <f>VLOOKUP(B46,'Уч ЮН'!$A$3:$G$447,2,FALSE)</f>
        <v>Полехин Даниил</v>
      </c>
      <c r="D46" s="337">
        <f>VLOOKUP(B46,'Уч ЮН'!$A$3:$G$447,3,FALSE)</f>
        <v>2004</v>
      </c>
      <c r="E46" s="334" t="str">
        <f>VLOOKUP(B46,'Уч ЮН'!$A$3:$G$447,4,FALSE)</f>
        <v>1юн</v>
      </c>
      <c r="F46" s="336" t="str">
        <f>VLOOKUP(B46,'Уч ЮН'!$A$3:$G$447,5,FALSE)</f>
        <v>Пензенская</v>
      </c>
      <c r="G46" s="96" t="str">
        <f>VLOOKUP(B46,'Уч ЮН'!$A$3:$G$447,6,FALSE)</f>
        <v>КСШОР</v>
      </c>
      <c r="H46" s="45">
        <f t="shared" si="3"/>
        <v>28</v>
      </c>
      <c r="I46" s="45"/>
      <c r="J46" s="327" t="str">
        <f t="shared" si="1"/>
        <v>1ю</v>
      </c>
      <c r="K46" s="328" t="str">
        <f>VLOOKUP(B46,'Уч ЮН'!$A$3:$I$447,8,FALSE)</f>
        <v>л</v>
      </c>
      <c r="L46" s="327"/>
      <c r="M46" s="329">
        <v>28</v>
      </c>
      <c r="N46" s="329"/>
      <c r="O46" s="330">
        <f t="shared" si="2"/>
        <v>28</v>
      </c>
      <c r="P46" s="331" t="str">
        <f>VLOOKUP(B46,'Уч ЮН'!$A$3:$G$447,7,FALSE)</f>
        <v>Карасик Н.А.,А.Г.</v>
      </c>
      <c r="Q46" s="332">
        <v>3</v>
      </c>
      <c r="AF46" s="49"/>
      <c r="AG46" s="49"/>
      <c r="AH46" s="49"/>
      <c r="AI46" s="49"/>
      <c r="AJ46" s="49"/>
      <c r="AK46" s="49"/>
      <c r="AL46" s="49"/>
    </row>
    <row r="47" spans="1:38" s="1" customFormat="1" ht="14.25" customHeight="1">
      <c r="A47" s="335">
        <v>34</v>
      </c>
      <c r="B47" s="335">
        <v>514</v>
      </c>
      <c r="C47" s="336" t="str">
        <f>VLOOKUP(B47,'Уч ЮН'!$A$3:$G$447,2,FALSE)</f>
        <v>Борзов Эрай</v>
      </c>
      <c r="D47" s="337">
        <f>VLOOKUP(B47,'Уч ЮН'!$A$3:$G$447,3,FALSE)</f>
        <v>2004</v>
      </c>
      <c r="E47" s="334" t="str">
        <f>VLOOKUP(B47,'Уч ЮН'!$A$3:$G$447,4,FALSE)</f>
        <v>1юн</v>
      </c>
      <c r="F47" s="336" t="str">
        <f>VLOOKUP(B47,'Уч ЮН'!$A$3:$G$447,5,FALSE)</f>
        <v>Пензенская</v>
      </c>
      <c r="G47" s="96" t="str">
        <f>VLOOKUP(B47,'Уч ЮН'!$A$3:$G$447,6,FALSE)</f>
        <v>КСШОР</v>
      </c>
      <c r="H47" s="45">
        <f t="shared" si="3"/>
        <v>28</v>
      </c>
      <c r="I47" s="45"/>
      <c r="J47" s="327" t="str">
        <f t="shared" si="1"/>
        <v>1ю</v>
      </c>
      <c r="K47" s="328" t="str">
        <f>VLOOKUP(B47,'Уч ЮН'!$A$3:$I$447,8,FALSE)</f>
        <v>л</v>
      </c>
      <c r="L47" s="327"/>
      <c r="M47" s="329">
        <v>28</v>
      </c>
      <c r="N47" s="329"/>
      <c r="O47" s="330">
        <f t="shared" si="2"/>
        <v>28</v>
      </c>
      <c r="P47" s="331" t="str">
        <f>VLOOKUP(B47,'Уч ЮН'!$A$3:$G$447,7,FALSE)</f>
        <v>Карасик Н.А.,А.Г.</v>
      </c>
      <c r="Q47" s="371">
        <v>3</v>
      </c>
      <c r="R47" s="47"/>
      <c r="S47" s="47"/>
      <c r="T47" s="364"/>
      <c r="U47" s="363"/>
      <c r="V47" s="32"/>
      <c r="W47" s="35"/>
      <c r="Y47" s="16"/>
      <c r="Z47" s="17"/>
      <c r="AA47" s="17"/>
      <c r="AB47" s="17"/>
      <c r="AC47" s="17"/>
      <c r="AD47" s="17"/>
      <c r="AE47" s="17"/>
      <c r="AF47" s="109"/>
      <c r="AG47" s="109"/>
      <c r="AH47" s="109"/>
      <c r="AI47" s="109"/>
      <c r="AJ47" s="109"/>
      <c r="AK47" s="109"/>
      <c r="AL47" s="109"/>
    </row>
    <row r="48" spans="1:38" s="3" customFormat="1" ht="14.25" customHeight="1">
      <c r="A48" s="335">
        <v>36</v>
      </c>
      <c r="B48" s="335">
        <v>250</v>
      </c>
      <c r="C48" s="336" t="str">
        <f>VLOOKUP(B48,'Уч ЮН'!$A$3:$G$447,2,FALSE)</f>
        <v>Макаров Александр</v>
      </c>
      <c r="D48" s="337">
        <f>VLOOKUP(B48,'Уч ЮН'!$A$3:$G$447,3,FALSE)</f>
        <v>2005</v>
      </c>
      <c r="E48" s="334">
        <f>VLOOKUP(B48,'Уч ЮН'!$A$3:$G$447,4,FALSE)</f>
        <v>0</v>
      </c>
      <c r="F48" s="336" t="str">
        <f>VLOOKUP(B48,'Уч ЮН'!$A$3:$G$447,5,FALSE)</f>
        <v>Пензенская</v>
      </c>
      <c r="G48" s="96" t="str">
        <f>VLOOKUP(B48,'Уч ЮН'!$A$3:$G$447,6,FALSE)</f>
        <v>Засечное</v>
      </c>
      <c r="H48" s="45">
        <f t="shared" si="3"/>
        <v>28.1</v>
      </c>
      <c r="I48" s="45"/>
      <c r="J48" s="327" t="str">
        <f t="shared" si="1"/>
        <v>1ю</v>
      </c>
      <c r="K48" s="328">
        <f>VLOOKUP(B48,'Уч ЮН'!$A$3:$I$447,8,FALSE)</f>
        <v>0</v>
      </c>
      <c r="L48" s="327"/>
      <c r="M48" s="329">
        <v>28.1</v>
      </c>
      <c r="N48" s="329"/>
      <c r="O48" s="330">
        <f t="shared" si="2"/>
        <v>28.1</v>
      </c>
      <c r="P48" s="331" t="str">
        <f>VLOOKUP(B48,'Уч ЮН'!$A$3:$G$447,7,FALSE)</f>
        <v>Чернышов А.В.</v>
      </c>
      <c r="Q48" s="332">
        <v>4</v>
      </c>
      <c r="R48" s="47"/>
      <c r="S48" s="4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9"/>
      <c r="AG48" s="49"/>
      <c r="AH48" s="49"/>
      <c r="AI48" s="49"/>
      <c r="AJ48" s="49"/>
      <c r="AK48" s="49"/>
      <c r="AL48" s="49"/>
    </row>
    <row r="49" spans="1:38" s="3" customFormat="1" ht="14.25" customHeight="1">
      <c r="A49" s="335">
        <v>37</v>
      </c>
      <c r="B49" s="335">
        <v>276</v>
      </c>
      <c r="C49" s="336" t="str">
        <f>VLOOKUP(B49,'Уч ЮН'!$A$3:$G$447,2,FALSE)</f>
        <v>Чевтаев Максим</v>
      </c>
      <c r="D49" s="337">
        <f>VLOOKUP(B49,'Уч ЮН'!$A$3:$G$447,3,FALSE)</f>
        <v>2004</v>
      </c>
      <c r="E49" s="334" t="str">
        <f>VLOOKUP(B49,'Уч ЮН'!$A$3:$G$447,4,FALSE)</f>
        <v>1юн</v>
      </c>
      <c r="F49" s="336" t="str">
        <f>VLOOKUP(B49,'Уч ЮН'!$A$3:$G$447,5,FALSE)</f>
        <v>Пензенская</v>
      </c>
      <c r="G49" s="96" t="str">
        <f>VLOOKUP(B49,'Уч ЮН'!$A$3:$G$447,6,FALSE)</f>
        <v>ДЮСШ Мокшан</v>
      </c>
      <c r="H49" s="45">
        <f t="shared" si="3"/>
        <v>28.6</v>
      </c>
      <c r="I49" s="45"/>
      <c r="J49" s="327" t="str">
        <f t="shared" si="1"/>
        <v>2ю</v>
      </c>
      <c r="K49" s="328" t="str">
        <f>VLOOKUP(B49,'Уч ЮН'!$A$3:$I$447,8,FALSE)</f>
        <v>л</v>
      </c>
      <c r="L49" s="327"/>
      <c r="M49" s="329">
        <v>28.6</v>
      </c>
      <c r="N49" s="329"/>
      <c r="O49" s="330">
        <f t="shared" si="2"/>
        <v>28.6</v>
      </c>
      <c r="P49" s="331" t="str">
        <f>VLOOKUP(B49,'Уч ЮН'!$A$3:$G$447,7,FALSE)</f>
        <v>Деревянко С.И.</v>
      </c>
      <c r="Q49" s="332">
        <v>4</v>
      </c>
      <c r="R49" s="4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9"/>
      <c r="AG49" s="49"/>
      <c r="AH49" s="49"/>
      <c r="AI49" s="49"/>
      <c r="AJ49" s="49"/>
      <c r="AK49" s="49"/>
      <c r="AL49" s="49"/>
    </row>
    <row r="50" spans="1:38" s="3" customFormat="1" ht="14.25" customHeight="1">
      <c r="A50" s="335">
        <v>38</v>
      </c>
      <c r="B50" s="335">
        <v>509</v>
      </c>
      <c r="C50" s="336" t="str">
        <f>VLOOKUP(B50,'Уч ЮН'!$A$3:$G$447,2,FALSE)</f>
        <v>Сахнов Дмитрий</v>
      </c>
      <c r="D50" s="337">
        <f>VLOOKUP(B50,'Уч ЮН'!$A$3:$G$447,3,FALSE)</f>
        <v>2005</v>
      </c>
      <c r="E50" s="334"/>
      <c r="F50" s="336" t="str">
        <f>VLOOKUP(B50,'Уч ЮН'!$A$3:$G$447,5,FALSE)</f>
        <v>Пензенская</v>
      </c>
      <c r="G50" s="96" t="str">
        <f>VLOOKUP(B50,'Уч ЮН'!$A$3:$G$447,6,FALSE)</f>
        <v>КСШОР</v>
      </c>
      <c r="H50" s="45">
        <f t="shared" si="3"/>
        <v>28.7</v>
      </c>
      <c r="I50" s="45"/>
      <c r="J50" s="327" t="str">
        <f t="shared" si="1"/>
        <v>2ю</v>
      </c>
      <c r="K50" s="328" t="str">
        <f>VLOOKUP(B50,'Уч ЮН'!$A$3:$I$447,8,FALSE)</f>
        <v>л</v>
      </c>
      <c r="L50" s="327"/>
      <c r="M50" s="329">
        <v>28.7</v>
      </c>
      <c r="N50" s="329"/>
      <c r="O50" s="330">
        <f t="shared" si="2"/>
        <v>28.7</v>
      </c>
      <c r="P50" s="331" t="str">
        <f>VLOOKUP(B50,'Уч ЮН'!$A$3:$G$447,7,FALSE)</f>
        <v>Карасик Н.А.,А.Г.</v>
      </c>
      <c r="Q50" s="367">
        <v>3</v>
      </c>
      <c r="R50" s="47"/>
      <c r="S50" s="47"/>
      <c r="T50" s="358"/>
      <c r="U50" s="358"/>
      <c r="W50" s="1"/>
      <c r="Y50" s="16"/>
      <c r="AF50" s="6"/>
      <c r="AG50" s="6"/>
      <c r="AH50" s="6"/>
      <c r="AI50" s="6"/>
      <c r="AJ50" s="6"/>
      <c r="AK50" s="6"/>
      <c r="AL50" s="6"/>
    </row>
    <row r="51" spans="1:38" s="3" customFormat="1" ht="14.25" customHeight="1">
      <c r="A51" s="335">
        <v>38</v>
      </c>
      <c r="B51" s="335">
        <v>516</v>
      </c>
      <c r="C51" s="336" t="str">
        <f>VLOOKUP(B51,'Уч ЮН'!$A$3:$G$447,2,FALSE)</f>
        <v>Тельянов Максим</v>
      </c>
      <c r="D51" s="337">
        <f>VLOOKUP(B51,'Уч ЮН'!$A$3:$G$447,3,FALSE)</f>
        <v>2005</v>
      </c>
      <c r="E51" s="334" t="str">
        <f>VLOOKUP(B51,'Уч ЮН'!$A$3:$G$447,4,FALSE)</f>
        <v>1юн</v>
      </c>
      <c r="F51" s="336" t="str">
        <f>VLOOKUP(B51,'Уч ЮН'!$A$3:$G$447,5,FALSE)</f>
        <v>Пензенская</v>
      </c>
      <c r="G51" s="96" t="str">
        <f>VLOOKUP(B51,'Уч ЮН'!$A$3:$G$447,6,FALSE)</f>
        <v>КСШОР</v>
      </c>
      <c r="H51" s="45">
        <f t="shared" si="3"/>
        <v>28.7</v>
      </c>
      <c r="I51" s="45"/>
      <c r="J51" s="327" t="str">
        <f t="shared" si="1"/>
        <v>2ю</v>
      </c>
      <c r="K51" s="328" t="str">
        <f>VLOOKUP(B51,'Уч ЮН'!$A$3:$I$447,8,FALSE)</f>
        <v>л</v>
      </c>
      <c r="L51" s="327"/>
      <c r="M51" s="329">
        <v>28.7</v>
      </c>
      <c r="N51" s="329"/>
      <c r="O51" s="330">
        <f t="shared" si="2"/>
        <v>28.7</v>
      </c>
      <c r="P51" s="331" t="str">
        <f>VLOOKUP(B51,'Уч ЮН'!$A$3:$G$447,7,FALSE)</f>
        <v>Карасик Н.А.,А.Г.</v>
      </c>
      <c r="Q51" s="332">
        <v>4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9"/>
      <c r="AG51" s="49"/>
      <c r="AH51" s="49"/>
      <c r="AI51" s="49"/>
      <c r="AJ51" s="49"/>
      <c r="AK51" s="49"/>
      <c r="AL51" s="49"/>
    </row>
    <row r="52" spans="1:38" s="3" customFormat="1" ht="14.25" customHeight="1">
      <c r="A52" s="335">
        <v>40</v>
      </c>
      <c r="B52" s="335">
        <v>673</v>
      </c>
      <c r="C52" s="336" t="str">
        <f>VLOOKUP(B52,'Уч ЮН'!$A$3:$G$447,2,FALSE)</f>
        <v>Лесин Илья</v>
      </c>
      <c r="D52" s="337">
        <f>VLOOKUP(B52,'Уч ЮН'!$A$3:$G$447,3,FALSE)</f>
        <v>2004</v>
      </c>
      <c r="E52" s="334"/>
      <c r="F52" s="336" t="str">
        <f>VLOOKUP(B52,'Уч ЮН'!$A$3:$G$447,5,FALSE)</f>
        <v>Пензенская</v>
      </c>
      <c r="G52" s="96" t="str">
        <f>VLOOKUP(B52,'Уч ЮН'!$A$3:$G$447,6,FALSE)</f>
        <v>СШОР Заречный</v>
      </c>
      <c r="H52" s="45">
        <f t="shared" si="3"/>
        <v>29.2</v>
      </c>
      <c r="I52" s="45"/>
      <c r="J52" s="327" t="str">
        <f t="shared" si="1"/>
        <v>2ю</v>
      </c>
      <c r="K52" s="328">
        <f>VLOOKUP(B52,'Уч ЮН'!$A$3:$I$447,8,FALSE)</f>
        <v>0</v>
      </c>
      <c r="L52" s="327"/>
      <c r="M52" s="329">
        <v>29.2</v>
      </c>
      <c r="N52" s="329"/>
      <c r="O52" s="330">
        <f t="shared" si="2"/>
        <v>29.2</v>
      </c>
      <c r="P52" s="331" t="str">
        <f>VLOOKUP(B52,'Уч ЮН'!$A$3:$G$447,7,FALSE)</f>
        <v>Жиженкова С.С.</v>
      </c>
      <c r="Q52" s="332">
        <v>4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9"/>
      <c r="AG52" s="49"/>
      <c r="AH52" s="49"/>
      <c r="AI52" s="49"/>
      <c r="AJ52" s="49"/>
      <c r="AK52" s="49"/>
      <c r="AL52" s="49"/>
    </row>
    <row r="53" spans="1:38" s="3" customFormat="1" ht="14.25" customHeight="1">
      <c r="A53" s="335">
        <v>41</v>
      </c>
      <c r="B53" s="335">
        <v>65</v>
      </c>
      <c r="C53" s="336" t="str">
        <f>VLOOKUP(B53,'Уч ЮН'!$A$3:$G$447,2,FALSE)</f>
        <v>Казачков Андрей </v>
      </c>
      <c r="D53" s="337">
        <f>VLOOKUP(B53,'Уч ЮН'!$A$3:$G$447,3,FALSE)</f>
        <v>2004</v>
      </c>
      <c r="E53" s="334" t="str">
        <f>VLOOKUP(B53,'Уч ЮН'!$A$3:$G$447,4,FALSE)</f>
        <v>1юн</v>
      </c>
      <c r="F53" s="336" t="str">
        <f>VLOOKUP(B53,'Уч ЮН'!$A$3:$G$447,5,FALSE)</f>
        <v>Саратовская</v>
      </c>
      <c r="G53" s="96" t="str">
        <f>VLOOKUP(B53,'Уч ЮН'!$A$3:$G$447,6,FALSE)</f>
        <v>ДЮСШ Энгельс</v>
      </c>
      <c r="H53" s="45">
        <f t="shared" si="3"/>
        <v>29.6</v>
      </c>
      <c r="I53" s="45"/>
      <c r="J53" s="327" t="str">
        <f t="shared" si="1"/>
        <v>2ю</v>
      </c>
      <c r="K53" s="328">
        <f>VLOOKUP(B53,'Уч ЮН'!$A$3:$I$447,8,FALSE)</f>
        <v>0</v>
      </c>
      <c r="L53" s="327"/>
      <c r="M53" s="329">
        <v>29.6</v>
      </c>
      <c r="N53" s="329"/>
      <c r="O53" s="330">
        <f t="shared" si="2"/>
        <v>29.6</v>
      </c>
      <c r="P53" s="331" t="str">
        <f>VLOOKUP(B53,'Уч ЮН'!$A$3:$G$447,7,FALSE)</f>
        <v>Кудашкина З.К.</v>
      </c>
      <c r="Q53" s="332">
        <v>4</v>
      </c>
      <c r="R53" s="47"/>
      <c r="S53" s="4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9"/>
      <c r="AG53" s="49"/>
      <c r="AH53" s="49"/>
      <c r="AI53" s="49"/>
      <c r="AJ53" s="49"/>
      <c r="AK53" s="49"/>
      <c r="AL53" s="49"/>
    </row>
    <row r="54" spans="1:38" s="3" customFormat="1" ht="14.25" customHeight="1" hidden="1">
      <c r="A54" s="335"/>
      <c r="B54" s="335">
        <v>539</v>
      </c>
      <c r="C54" s="336" t="str">
        <f>VLOOKUP(B54,'Уч ЮН'!$A$3:$G$447,2,FALSE)</f>
        <v>Даньшин Алексей</v>
      </c>
      <c r="D54" s="337">
        <f>VLOOKUP(B54,'Уч ЮН'!$A$3:$G$447,3,FALSE)</f>
        <v>2005</v>
      </c>
      <c r="E54" s="334">
        <f>VLOOKUP(B54,'Уч ЮН'!$A$3:$G$447,4,FALSE)</f>
        <v>0</v>
      </c>
      <c r="F54" s="336" t="str">
        <f>VLOOKUP(B54,'Уч ЮН'!$A$3:$G$447,5,FALSE)</f>
        <v>Пензенская</v>
      </c>
      <c r="G54" s="96" t="str">
        <f>VLOOKUP(B54,'Уч ЮН'!$A$3:$G$447,6,FALSE)</f>
        <v>СШ-6</v>
      </c>
      <c r="H54" s="45" t="str">
        <f t="shared" si="3"/>
        <v>н.я.</v>
      </c>
      <c r="I54" s="45"/>
      <c r="J54" s="327"/>
      <c r="K54" s="328" t="str">
        <f>VLOOKUP(B54,'Уч ЮН'!$A$3:$I$447,8,FALSE)</f>
        <v>л</v>
      </c>
      <c r="L54" s="327"/>
      <c r="M54" s="329" t="s">
        <v>590</v>
      </c>
      <c r="N54" s="329"/>
      <c r="O54" s="330" t="e">
        <f t="shared" si="2"/>
        <v>#NUM!</v>
      </c>
      <c r="P54" s="331" t="str">
        <f>VLOOKUP(B54,'Уч ЮН'!$A$3:$G$447,7,FALSE)</f>
        <v>Кабанова Н.С.,Мазыкин А.Г.</v>
      </c>
      <c r="Q54" s="367"/>
      <c r="R54" s="358"/>
      <c r="S54" s="47"/>
      <c r="T54" s="358"/>
      <c r="U54" s="358"/>
      <c r="W54" s="1"/>
      <c r="AF54" s="6"/>
      <c r="AG54" s="6"/>
      <c r="AH54" s="6"/>
      <c r="AI54" s="6"/>
      <c r="AJ54" s="6"/>
      <c r="AK54" s="6"/>
      <c r="AL54" s="6"/>
    </row>
    <row r="55" spans="1:38" s="1" customFormat="1" ht="14.25" customHeight="1" hidden="1">
      <c r="A55" s="335"/>
      <c r="B55" s="335">
        <v>586</v>
      </c>
      <c r="C55" s="336" t="str">
        <f>VLOOKUP(B55,'Уч ЮН'!$A$3:$G$447,2,FALSE)</f>
        <v>Лахмоткин Никита</v>
      </c>
      <c r="D55" s="337">
        <f>VLOOKUP(B55,'Уч ЮН'!$A$3:$G$447,3,FALSE)</f>
        <v>2004</v>
      </c>
      <c r="E55" s="334" t="str">
        <f>VLOOKUP(B55,'Уч ЮН'!$A$3:$G$447,4,FALSE)</f>
        <v>3</v>
      </c>
      <c r="F55" s="336" t="str">
        <f>VLOOKUP(B55,'Уч ЮН'!$A$3:$G$447,5,FALSE)</f>
        <v>Пензенская</v>
      </c>
      <c r="G55" s="96" t="str">
        <f>VLOOKUP(B55,'Уч ЮН'!$A$3:$G$447,6,FALSE)</f>
        <v>КСШОР</v>
      </c>
      <c r="H55" s="45" t="str">
        <f t="shared" si="3"/>
        <v>н.я.</v>
      </c>
      <c r="I55" s="45"/>
      <c r="J55" s="327"/>
      <c r="K55" s="328" t="str">
        <f>VLOOKUP(B55,'Уч ЮН'!$A$3:$I$447,8,FALSE)</f>
        <v>л</v>
      </c>
      <c r="L55" s="327"/>
      <c r="M55" s="329" t="s">
        <v>590</v>
      </c>
      <c r="N55" s="329"/>
      <c r="O55" s="330" t="e">
        <f t="shared" si="2"/>
        <v>#NUM!</v>
      </c>
      <c r="P55" s="331" t="str">
        <f>VLOOKUP(B55,'Уч ЮН'!$A$3:$G$447,7,FALSE)</f>
        <v>Конова Т.В.</v>
      </c>
      <c r="Q55" s="332"/>
      <c r="AF55" s="49"/>
      <c r="AG55" s="49"/>
      <c r="AH55" s="49"/>
      <c r="AI55" s="49"/>
      <c r="AJ55" s="49"/>
      <c r="AK55" s="49"/>
      <c r="AL55" s="49"/>
    </row>
    <row r="56" spans="1:38" s="64" customFormat="1" ht="15.75" customHeight="1">
      <c r="A56" s="462" t="s">
        <v>94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53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64" customFormat="1" ht="15.75" customHeight="1">
      <c r="A57" s="463" t="s">
        <v>39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53"/>
      <c r="W57" s="53"/>
      <c r="X57" s="1"/>
      <c r="Y57" s="16"/>
      <c r="AF57" s="78"/>
      <c r="AG57" s="78"/>
      <c r="AH57" s="78"/>
      <c r="AI57" s="78"/>
      <c r="AJ57" s="78"/>
      <c r="AK57" s="78"/>
      <c r="AL57" s="78"/>
    </row>
    <row r="58" spans="1:38" s="1" customFormat="1" ht="12.75" customHeight="1" hidden="1">
      <c r="A58" s="372"/>
      <c r="B58" s="373"/>
      <c r="C58" s="374"/>
      <c r="D58" s="375"/>
      <c r="E58" s="372"/>
      <c r="F58" s="372"/>
      <c r="G58" s="347"/>
      <c r="H58" s="372"/>
      <c r="I58" s="372"/>
      <c r="J58" s="372"/>
      <c r="K58" s="376"/>
      <c r="L58" s="309" t="s">
        <v>49</v>
      </c>
      <c r="M58" s="377"/>
      <c r="N58" s="377"/>
      <c r="O58" s="377"/>
      <c r="P58" s="372" t="s">
        <v>48</v>
      </c>
      <c r="Q58" s="378"/>
      <c r="R58" s="372"/>
      <c r="S58" s="372"/>
      <c r="T58" s="372"/>
      <c r="U58" s="372"/>
      <c r="V58" s="53"/>
      <c r="W58" s="53"/>
      <c r="Y58" s="16"/>
      <c r="AF58" s="49"/>
      <c r="AG58" s="49"/>
      <c r="AH58" s="49"/>
      <c r="AI58" s="49"/>
      <c r="AJ58" s="49"/>
      <c r="AK58" s="49"/>
      <c r="AL58" s="49"/>
    </row>
    <row r="59" spans="1:38" s="80" customFormat="1" ht="13.5" customHeight="1">
      <c r="A59" s="379"/>
      <c r="B59" s="373"/>
      <c r="C59" s="380" t="s">
        <v>45</v>
      </c>
      <c r="D59" s="381"/>
      <c r="E59" s="382"/>
      <c r="F59" s="383"/>
      <c r="H59" s="372"/>
      <c r="I59" s="372"/>
      <c r="J59" s="372"/>
      <c r="K59" s="376"/>
      <c r="L59" s="309" t="s">
        <v>50</v>
      </c>
      <c r="M59" s="43"/>
      <c r="N59" s="43"/>
      <c r="O59" s="43"/>
      <c r="P59" s="372" t="s">
        <v>562</v>
      </c>
      <c r="Q59" s="467" t="s">
        <v>27</v>
      </c>
      <c r="R59" s="467"/>
      <c r="S59" s="468"/>
      <c r="T59" s="468"/>
      <c r="U59" s="468"/>
      <c r="V59" s="32"/>
      <c r="W59" s="1"/>
      <c r="X59" s="1"/>
      <c r="Y59" s="16"/>
      <c r="AF59" s="133"/>
      <c r="AG59" s="133"/>
      <c r="AH59" s="133"/>
      <c r="AI59" s="133"/>
      <c r="AJ59" s="133"/>
      <c r="AK59" s="133"/>
      <c r="AL59" s="133"/>
    </row>
    <row r="60" spans="1:38" s="17" customFormat="1" ht="24.75" customHeight="1">
      <c r="A60" s="28" t="s">
        <v>2</v>
      </c>
      <c r="B60" s="28" t="s">
        <v>24</v>
      </c>
      <c r="C60" s="28" t="s">
        <v>3</v>
      </c>
      <c r="D60" s="90" t="s">
        <v>83</v>
      </c>
      <c r="E60" s="28" t="s">
        <v>5</v>
      </c>
      <c r="F60" s="28" t="s">
        <v>6</v>
      </c>
      <c r="G60" s="79" t="s">
        <v>8</v>
      </c>
      <c r="H60" s="74" t="s">
        <v>9</v>
      </c>
      <c r="I60" s="75" t="s">
        <v>10</v>
      </c>
      <c r="J60" s="76" t="s">
        <v>17</v>
      </c>
      <c r="K60" s="76"/>
      <c r="L60" s="76" t="s">
        <v>55</v>
      </c>
      <c r="M60" s="74" t="s">
        <v>22</v>
      </c>
      <c r="N60" s="74" t="s">
        <v>23</v>
      </c>
      <c r="O60" s="74" t="s">
        <v>25</v>
      </c>
      <c r="P60" s="73" t="s">
        <v>11</v>
      </c>
      <c r="Q60" s="466" t="s">
        <v>12</v>
      </c>
      <c r="R60" s="466"/>
      <c r="S60" s="466"/>
      <c r="T60" s="385" t="s">
        <v>13</v>
      </c>
      <c r="U60" s="384" t="s">
        <v>2</v>
      </c>
      <c r="V60" s="98"/>
      <c r="W60" s="35"/>
      <c r="X60" s="35"/>
      <c r="Y60" s="36"/>
      <c r="AF60" s="109"/>
      <c r="AG60" s="109"/>
      <c r="AH60" s="109"/>
      <c r="AI60" s="109"/>
      <c r="AJ60" s="109"/>
      <c r="AK60" s="109"/>
      <c r="AL60" s="109"/>
    </row>
    <row r="61" spans="1:38" s="1" customFormat="1" ht="13.5" customHeight="1">
      <c r="A61" s="369">
        <v>1</v>
      </c>
      <c r="B61" s="335">
        <v>485</v>
      </c>
      <c r="C61" s="336" t="str">
        <f>VLOOKUP(B61,'Уч ЮН'!$A$3:$G$447,2,FALSE)</f>
        <v>Сурков Максим</v>
      </c>
      <c r="D61" s="337">
        <f>VLOOKUP(B61,'Уч ЮН'!$A$3:$G$447,3,FALSE)</f>
        <v>2002</v>
      </c>
      <c r="E61" s="334" t="str">
        <f>VLOOKUP(B61,'Уч ЮН'!$A$3:$G$447,4,FALSE)</f>
        <v>КМС</v>
      </c>
      <c r="F61" s="336" t="str">
        <f>VLOOKUP(B61,'Уч ЮН'!$A$3:$G$447,5,FALSE)</f>
        <v>Пензенская</v>
      </c>
      <c r="G61" s="96" t="str">
        <f>VLOOKUP(B61,'Уч ЮН'!$A$3:$G$447,6,FALSE)</f>
        <v>КСШОР</v>
      </c>
      <c r="H61" s="45">
        <f aca="true" t="shared" si="4" ref="H61:I64">M61</f>
        <v>22</v>
      </c>
      <c r="I61" s="45">
        <f t="shared" si="4"/>
        <v>21.9</v>
      </c>
      <c r="J61" s="327" t="str">
        <f aca="true" t="shared" si="5" ref="J61:J108">LOOKUP(O61,$V$1:$AD$1,$V$2:$AD$2)</f>
        <v>КМС</v>
      </c>
      <c r="K61" s="328">
        <f>VLOOKUP(B61,'Уч ЮН'!$A$3:$I$447,8,FALSE)</f>
        <v>0</v>
      </c>
      <c r="L61" s="327">
        <v>10</v>
      </c>
      <c r="M61" s="329">
        <v>22</v>
      </c>
      <c r="N61" s="329">
        <v>21.9</v>
      </c>
      <c r="O61" s="330">
        <f aca="true" t="shared" si="6" ref="O61:O92">SMALL(M61:N61,1)+0</f>
        <v>21.9</v>
      </c>
      <c r="P61" s="331" t="str">
        <f>VLOOKUP(B61,'Уч ЮН'!$A$3:$G$447,7,FALSE)</f>
        <v>Карасик Н.А.,А.Г.</v>
      </c>
      <c r="Q61" s="332">
        <v>1</v>
      </c>
      <c r="AF61" s="49"/>
      <c r="AG61" s="49"/>
      <c r="AH61" s="49"/>
      <c r="AI61" s="49"/>
      <c r="AJ61" s="49"/>
      <c r="AK61" s="49"/>
      <c r="AL61" s="49"/>
    </row>
    <row r="62" spans="1:38" s="1" customFormat="1" ht="13.5" customHeight="1">
      <c r="A62" s="369">
        <v>2</v>
      </c>
      <c r="B62" s="335">
        <v>66</v>
      </c>
      <c r="C62" s="336" t="str">
        <f>VLOOKUP(B62,'Уч ЮН'!$A$3:$G$447,2,FALSE)</f>
        <v>Маслиев Артем</v>
      </c>
      <c r="D62" s="337">
        <f>VLOOKUP(B62,'Уч ЮН'!$A$3:$G$447,3,FALSE)</f>
        <v>2003</v>
      </c>
      <c r="E62" s="334" t="str">
        <f>VLOOKUP(B62,'Уч ЮН'!$A$3:$G$447,4,FALSE)</f>
        <v>1</v>
      </c>
      <c r="F62" s="336" t="str">
        <f>VLOOKUP(B62,'Уч ЮН'!$A$3:$G$447,5,FALSE)</f>
        <v>Саратовская</v>
      </c>
      <c r="G62" s="96" t="str">
        <f>VLOOKUP(B62,'Уч ЮН'!$A$3:$G$447,6,FALSE)</f>
        <v>ДЮСШ Энгельс</v>
      </c>
      <c r="H62" s="45">
        <f t="shared" si="4"/>
        <v>23.1</v>
      </c>
      <c r="I62" s="45">
        <f t="shared" si="4"/>
        <v>22.8</v>
      </c>
      <c r="J62" s="327">
        <f t="shared" si="5"/>
        <v>1</v>
      </c>
      <c r="K62" s="328">
        <f>VLOOKUP(B62,'Уч ЮН'!$A$3:$I$447,8,FALSE)</f>
        <v>0</v>
      </c>
      <c r="L62" s="327"/>
      <c r="M62" s="329">
        <v>23.1</v>
      </c>
      <c r="N62" s="329">
        <v>22.8</v>
      </c>
      <c r="O62" s="330">
        <f t="shared" si="6"/>
        <v>22.8</v>
      </c>
      <c r="P62" s="331" t="str">
        <f>VLOOKUP(B62,'Уч ЮН'!$A$3:$G$447,7,FALSE)</f>
        <v>Бабушкина О.И.</v>
      </c>
      <c r="Q62" s="332">
        <v>1</v>
      </c>
      <c r="AF62" s="49"/>
      <c r="AG62" s="49"/>
      <c r="AH62" s="49"/>
      <c r="AI62" s="49"/>
      <c r="AJ62" s="49"/>
      <c r="AK62" s="49"/>
      <c r="AL62" s="49"/>
    </row>
    <row r="63" spans="1:38" s="1" customFormat="1" ht="13.5" customHeight="1">
      <c r="A63" s="369">
        <v>3</v>
      </c>
      <c r="B63" s="335">
        <v>320</v>
      </c>
      <c r="C63" s="336" t="str">
        <f>VLOOKUP(B63,'Уч ЮН'!$A$3:$G$447,2,FALSE)</f>
        <v>Костриков Иван</v>
      </c>
      <c r="D63" s="337">
        <f>VLOOKUP(B63,'Уч ЮН'!$A$3:$G$447,3,FALSE)</f>
        <v>2002</v>
      </c>
      <c r="E63" s="334" t="str">
        <f>VLOOKUP(B63,'Уч ЮН'!$A$3:$G$447,4,FALSE)</f>
        <v>1</v>
      </c>
      <c r="F63" s="336" t="str">
        <f>VLOOKUP(B63,'Уч ЮН'!$A$3:$G$447,5,FALSE)</f>
        <v>Тульская</v>
      </c>
      <c r="G63" s="96" t="str">
        <f>VLOOKUP(B63,'Уч ЮН'!$A$3:$G$447,6,FALSE)</f>
        <v>ЦСП-СШОР л/а</v>
      </c>
      <c r="H63" s="45">
        <f t="shared" si="4"/>
        <v>23.3</v>
      </c>
      <c r="I63" s="45">
        <f t="shared" si="4"/>
        <v>23.3</v>
      </c>
      <c r="J63" s="327">
        <f t="shared" si="5"/>
        <v>1</v>
      </c>
      <c r="K63" s="328">
        <f>VLOOKUP(B63,'Уч ЮН'!$A$3:$I$447,8,FALSE)</f>
        <v>0</v>
      </c>
      <c r="L63" s="327"/>
      <c r="M63" s="329">
        <v>23.3</v>
      </c>
      <c r="N63" s="329">
        <v>23.3</v>
      </c>
      <c r="O63" s="330">
        <f t="shared" si="6"/>
        <v>23.3</v>
      </c>
      <c r="P63" s="331" t="str">
        <f>VLOOKUP(B63,'Уч ЮН'!$A$3:$G$447,7,FALSE)</f>
        <v>Федоров П.Ю</v>
      </c>
      <c r="Q63" s="332">
        <v>1</v>
      </c>
      <c r="AF63" s="49"/>
      <c r="AG63" s="49"/>
      <c r="AH63" s="49"/>
      <c r="AI63" s="49"/>
      <c r="AJ63" s="49"/>
      <c r="AK63" s="49"/>
      <c r="AL63" s="49"/>
    </row>
    <row r="64" spans="1:38" s="1" customFormat="1" ht="13.5" customHeight="1">
      <c r="A64" s="369">
        <v>4</v>
      </c>
      <c r="B64" s="335">
        <v>181</v>
      </c>
      <c r="C64" s="336" t="str">
        <f>VLOOKUP(B64,'Уч ЮН'!$A$3:$G$447,2,FALSE)</f>
        <v>Якупов Салават</v>
      </c>
      <c r="D64" s="337">
        <f>VLOOKUP(B64,'Уч ЮН'!$A$3:$G$447,3,FALSE)</f>
        <v>2002</v>
      </c>
      <c r="E64" s="334">
        <f>VLOOKUP(B64,'Уч ЮН'!$A$3:$G$447,4,FALSE)</f>
        <v>1</v>
      </c>
      <c r="F64" s="336" t="str">
        <f>VLOOKUP(B64,'Уч ЮН'!$A$3:$G$447,5,FALSE)</f>
        <v>Пензенская</v>
      </c>
      <c r="G64" s="96" t="str">
        <f>VLOOKUP(B64,'Уч ЮН'!$A$3:$G$447,6,FALSE)</f>
        <v>СШ-6</v>
      </c>
      <c r="H64" s="45">
        <f t="shared" si="4"/>
        <v>23.3</v>
      </c>
      <c r="I64" s="45">
        <f t="shared" si="4"/>
        <v>23.8</v>
      </c>
      <c r="J64" s="327">
        <f t="shared" si="5"/>
        <v>1</v>
      </c>
      <c r="K64" s="328">
        <f>VLOOKUP(B64,'Уч ЮН'!$A$3:$I$447,8,FALSE)</f>
        <v>0</v>
      </c>
      <c r="L64" s="327">
        <v>7</v>
      </c>
      <c r="M64" s="329">
        <v>23.3</v>
      </c>
      <c r="N64" s="329">
        <v>23.8</v>
      </c>
      <c r="O64" s="330">
        <f t="shared" si="6"/>
        <v>23.3</v>
      </c>
      <c r="P64" s="331" t="str">
        <f>VLOOKUP(B64,'Уч ЮН'!$A$3:$G$447,7,FALSE)</f>
        <v>Земсков А.М.</v>
      </c>
      <c r="Q64" s="332">
        <v>1</v>
      </c>
      <c r="AF64" s="49"/>
      <c r="AG64" s="49"/>
      <c r="AH64" s="49"/>
      <c r="AI64" s="49"/>
      <c r="AJ64" s="49"/>
      <c r="AK64" s="49"/>
      <c r="AL64" s="49"/>
    </row>
    <row r="65" spans="1:38" s="1" customFormat="1" ht="13.5" customHeight="1">
      <c r="A65" s="369">
        <v>5</v>
      </c>
      <c r="B65" s="335">
        <v>397</v>
      </c>
      <c r="C65" s="336" t="str">
        <f>VLOOKUP(B65,'Уч ЮН'!$A$3:$G$447,2,FALSE)</f>
        <v>Синелобов Сергей</v>
      </c>
      <c r="D65" s="337">
        <f>VLOOKUP(B65,'Уч ЮН'!$A$3:$G$447,3,FALSE)</f>
        <v>2002</v>
      </c>
      <c r="E65" s="334">
        <f>VLOOKUP(B65,'Уч ЮН'!$A$3:$G$447,4,FALSE)</f>
        <v>2</v>
      </c>
      <c r="F65" s="336" t="str">
        <f>VLOOKUP(B65,'Уч ЮН'!$A$3:$G$447,5,FALSE)</f>
        <v>Самарская</v>
      </c>
      <c r="G65" s="96" t="str">
        <f>VLOOKUP(B65,'Уч ЮН'!$A$3:$G$447,6,FALSE)</f>
        <v>СШОР-2 Самара</v>
      </c>
      <c r="H65" s="45">
        <f aca="true" t="shared" si="7" ref="H65:H96">M65</f>
        <v>23.5</v>
      </c>
      <c r="I65" s="45"/>
      <c r="J65" s="327">
        <f t="shared" si="5"/>
        <v>2</v>
      </c>
      <c r="K65" s="328">
        <f>VLOOKUP(B65,'Уч ЮН'!$A$3:$I$447,8,FALSE)</f>
        <v>0</v>
      </c>
      <c r="L65" s="327"/>
      <c r="M65" s="329">
        <v>23.5</v>
      </c>
      <c r="N65" s="329"/>
      <c r="O65" s="330">
        <f t="shared" si="6"/>
        <v>23.5</v>
      </c>
      <c r="P65" s="331" t="str">
        <f>VLOOKUP(B65,'Уч ЮН'!$A$3:$G$447,7,FALSE)</f>
        <v>Зайцев И.С., Андронов Ю.В.</v>
      </c>
      <c r="Q65" s="332">
        <v>1</v>
      </c>
      <c r="AF65" s="49"/>
      <c r="AG65" s="49"/>
      <c r="AH65" s="49"/>
      <c r="AI65" s="49"/>
      <c r="AJ65" s="49"/>
      <c r="AK65" s="49"/>
      <c r="AL65" s="49"/>
    </row>
    <row r="66" spans="1:38" s="1" customFormat="1" ht="13.5" customHeight="1">
      <c r="A66" s="369">
        <v>6</v>
      </c>
      <c r="B66" s="335">
        <v>630</v>
      </c>
      <c r="C66" s="336" t="str">
        <f>VLOOKUP(B66,'Уч ЮН'!$A$3:$G$447,2,FALSE)</f>
        <v>Ефремов Александр</v>
      </c>
      <c r="D66" s="337">
        <f>VLOOKUP(B66,'Уч ЮН'!$A$3:$G$447,3,FALSE)</f>
        <v>2002</v>
      </c>
      <c r="E66" s="334" t="str">
        <f>VLOOKUP(B66,'Уч ЮН'!$A$3:$G$447,4,FALSE)</f>
        <v>1</v>
      </c>
      <c r="F66" s="336" t="str">
        <f>VLOOKUP(B66,'Уч ЮН'!$A$3:$G$447,5,FALSE)</f>
        <v>Пензенская</v>
      </c>
      <c r="G66" s="96" t="str">
        <f>VLOOKUP(B66,'Уч ЮН'!$A$3:$G$447,6,FALSE)</f>
        <v>УОР</v>
      </c>
      <c r="H66" s="45">
        <f t="shared" si="7"/>
        <v>23.6</v>
      </c>
      <c r="I66" s="45"/>
      <c r="J66" s="327">
        <f t="shared" si="5"/>
        <v>2</v>
      </c>
      <c r="K66" s="328">
        <f>VLOOKUP(B66,'Уч ЮН'!$A$3:$I$447,8,FALSE)</f>
        <v>0</v>
      </c>
      <c r="L66" s="327"/>
      <c r="M66" s="329">
        <v>23.6</v>
      </c>
      <c r="N66" s="329"/>
      <c r="O66" s="330">
        <f t="shared" si="6"/>
        <v>23.6</v>
      </c>
      <c r="P66" s="331" t="str">
        <f>VLOOKUP(B66,'Уч ЮН'!$A$3:$G$447,7,FALSE)</f>
        <v>Аксеновы А.В.,Е.С.,Царьков Ю.В.</v>
      </c>
      <c r="Q66" s="332">
        <v>2</v>
      </c>
      <c r="AF66" s="49"/>
      <c r="AG66" s="49"/>
      <c r="AH66" s="49"/>
      <c r="AI66" s="49"/>
      <c r="AJ66" s="49"/>
      <c r="AK66" s="49"/>
      <c r="AL66" s="49"/>
    </row>
    <row r="67" spans="1:38" s="1" customFormat="1" ht="13.5" customHeight="1">
      <c r="A67" s="369">
        <v>7</v>
      </c>
      <c r="B67" s="335">
        <v>177</v>
      </c>
      <c r="C67" s="336" t="str">
        <f>VLOOKUP(B67,'Уч ЮН'!$A$3:$G$447,2,FALSE)</f>
        <v>Колколов Алексей</v>
      </c>
      <c r="D67" s="337">
        <f>VLOOKUP(B67,'Уч ЮН'!$A$3:$G$447,3,FALSE)</f>
        <v>2003</v>
      </c>
      <c r="E67" s="334" t="str">
        <f>VLOOKUP(B67,'Уч ЮН'!$A$3:$G$447,4,FALSE)</f>
        <v>2</v>
      </c>
      <c r="F67" s="336" t="str">
        <f>VLOOKUP(B67,'Уч ЮН'!$A$3:$G$447,5,FALSE)</f>
        <v>Пензенская</v>
      </c>
      <c r="G67" s="96" t="str">
        <f>VLOOKUP(B67,'Уч ЮН'!$A$3:$G$447,6,FALSE)</f>
        <v>СШ-6</v>
      </c>
      <c r="H67" s="45">
        <f t="shared" si="7"/>
        <v>23.7</v>
      </c>
      <c r="I67" s="45"/>
      <c r="J67" s="327">
        <f t="shared" si="5"/>
        <v>2</v>
      </c>
      <c r="K67" s="328">
        <f>VLOOKUP(B67,'Уч ЮН'!$A$3:$I$447,8,FALSE)</f>
        <v>0</v>
      </c>
      <c r="L67" s="327">
        <v>4</v>
      </c>
      <c r="M67" s="329">
        <v>23.7</v>
      </c>
      <c r="N67" s="329"/>
      <c r="O67" s="330">
        <f t="shared" si="6"/>
        <v>23.7</v>
      </c>
      <c r="P67" s="331" t="str">
        <f>VLOOKUP(B67,'Уч ЮН'!$A$3:$G$447,7,FALSE)</f>
        <v>Зинуков А.В.</v>
      </c>
      <c r="Q67" s="332">
        <v>2</v>
      </c>
      <c r="AF67" s="49"/>
      <c r="AG67" s="49"/>
      <c r="AH67" s="49"/>
      <c r="AI67" s="49"/>
      <c r="AJ67" s="49"/>
      <c r="AK67" s="49"/>
      <c r="AL67" s="49"/>
    </row>
    <row r="68" spans="1:38" s="1" customFormat="1" ht="13.5" customHeight="1">
      <c r="A68" s="369">
        <v>8</v>
      </c>
      <c r="B68" s="335">
        <v>505</v>
      </c>
      <c r="C68" s="336" t="str">
        <f>VLOOKUP(B68,'Уч ЮН'!$A$3:$G$447,2,FALSE)</f>
        <v>Селянкин Дмитрий</v>
      </c>
      <c r="D68" s="337">
        <f>VLOOKUP(B68,'Уч ЮН'!$A$3:$G$447,3,FALSE)</f>
        <v>2002</v>
      </c>
      <c r="E68" s="334" t="str">
        <f>VLOOKUP(B68,'Уч ЮН'!$A$3:$G$447,4,FALSE)</f>
        <v>2</v>
      </c>
      <c r="F68" s="336" t="str">
        <f>VLOOKUP(B68,'Уч ЮН'!$A$3:$G$447,5,FALSE)</f>
        <v>Пензенская</v>
      </c>
      <c r="G68" s="96" t="str">
        <f>VLOOKUP(B68,'Уч ЮН'!$A$3:$G$447,6,FALSE)</f>
        <v>КСШОР</v>
      </c>
      <c r="H68" s="45">
        <f t="shared" si="7"/>
        <v>23.7</v>
      </c>
      <c r="I68" s="45"/>
      <c r="J68" s="327">
        <f t="shared" si="5"/>
        <v>2</v>
      </c>
      <c r="K68" s="328" t="str">
        <f>VLOOKUP(B68,'Уч ЮН'!$A$3:$I$447,8,FALSE)</f>
        <v>л</v>
      </c>
      <c r="L68" s="327"/>
      <c r="M68" s="329">
        <v>23.7</v>
      </c>
      <c r="N68" s="329"/>
      <c r="O68" s="330">
        <f t="shared" si="6"/>
        <v>23.7</v>
      </c>
      <c r="P68" s="331" t="str">
        <f>VLOOKUP(B68,'Уч ЮН'!$A$3:$G$447,7,FALSE)</f>
        <v>Карасик Н.А.,А.Г.</v>
      </c>
      <c r="Q68" s="332">
        <v>1</v>
      </c>
      <c r="AF68" s="49"/>
      <c r="AG68" s="49"/>
      <c r="AH68" s="49"/>
      <c r="AI68" s="49"/>
      <c r="AJ68" s="49"/>
      <c r="AK68" s="49"/>
      <c r="AL68" s="49"/>
    </row>
    <row r="69" spans="1:38" s="1" customFormat="1" ht="13.5" customHeight="1">
      <c r="A69" s="369">
        <v>9</v>
      </c>
      <c r="B69" s="335">
        <v>692</v>
      </c>
      <c r="C69" s="336" t="str">
        <f>VLOOKUP(B69,'Уч ЮН'!$A$3:$G$447,2,FALSE)</f>
        <v>Шалаев Алексей</v>
      </c>
      <c r="D69" s="337">
        <f>VLOOKUP(B69,'Уч ЮН'!$A$3:$G$447,3,FALSE)</f>
        <v>2003</v>
      </c>
      <c r="E69" s="334" t="str">
        <f>VLOOKUP(B69,'Уч ЮН'!$A$3:$G$447,4,FALSE)</f>
        <v>2</v>
      </c>
      <c r="F69" s="336" t="str">
        <f>VLOOKUP(B69,'Уч ЮН'!$A$3:$G$447,5,FALSE)</f>
        <v>Мордовия</v>
      </c>
      <c r="G69" s="96" t="str">
        <f>VLOOKUP(B69,'Уч ЮН'!$A$3:$G$447,6,FALSE)</f>
        <v>ДЮСШ-1</v>
      </c>
      <c r="H69" s="45">
        <f t="shared" si="7"/>
        <v>23.9</v>
      </c>
      <c r="I69" s="45"/>
      <c r="J69" s="327">
        <f t="shared" si="5"/>
        <v>2</v>
      </c>
      <c r="K69" s="328">
        <f>VLOOKUP(B69,'Уч ЮН'!$A$3:$I$447,8,FALSE)</f>
        <v>0</v>
      </c>
      <c r="L69" s="327"/>
      <c r="M69" s="329">
        <v>23.9</v>
      </c>
      <c r="N69" s="329"/>
      <c r="O69" s="330">
        <f t="shared" si="6"/>
        <v>23.9</v>
      </c>
      <c r="P69" s="331" t="str">
        <f>VLOOKUP(B69,'Уч ЮН'!$A$3:$G$447,7,FALSE)</f>
        <v>Трошина М.И.</v>
      </c>
      <c r="Q69" s="332">
        <v>1</v>
      </c>
      <c r="AF69" s="49"/>
      <c r="AG69" s="49"/>
      <c r="AH69" s="49"/>
      <c r="AI69" s="49"/>
      <c r="AJ69" s="49"/>
      <c r="AK69" s="49"/>
      <c r="AL69" s="49"/>
    </row>
    <row r="70" spans="1:38" s="1" customFormat="1" ht="13.5" customHeight="1">
      <c r="A70" s="369">
        <v>10</v>
      </c>
      <c r="B70" s="335">
        <v>489</v>
      </c>
      <c r="C70" s="336" t="str">
        <f>VLOOKUP(B70,'Уч ЮН'!$A$3:$G$447,2,FALSE)</f>
        <v>Рогулин Максим</v>
      </c>
      <c r="D70" s="337">
        <f>VLOOKUP(B70,'Уч ЮН'!$A$3:$G$447,3,FALSE)</f>
        <v>2002</v>
      </c>
      <c r="E70" s="334" t="str">
        <f>VLOOKUP(B70,'Уч ЮН'!$A$3:$G$447,4,FALSE)</f>
        <v>1</v>
      </c>
      <c r="F70" s="336" t="str">
        <f>VLOOKUP(B70,'Уч ЮН'!$A$3:$G$447,5,FALSE)</f>
        <v>Пензенская</v>
      </c>
      <c r="G70" s="96" t="str">
        <f>VLOOKUP(B70,'Уч ЮН'!$A$3:$G$447,6,FALSE)</f>
        <v>КСШОР</v>
      </c>
      <c r="H70" s="45">
        <f t="shared" si="7"/>
        <v>24</v>
      </c>
      <c r="I70" s="45"/>
      <c r="J70" s="327">
        <f t="shared" si="5"/>
        <v>2</v>
      </c>
      <c r="K70" s="328" t="str">
        <f>VLOOKUP(B70,'Уч ЮН'!$A$3:$I$447,8,FALSE)</f>
        <v>л</v>
      </c>
      <c r="L70" s="327"/>
      <c r="M70" s="329">
        <v>24</v>
      </c>
      <c r="N70" s="329"/>
      <c r="O70" s="330">
        <f t="shared" si="6"/>
        <v>24</v>
      </c>
      <c r="P70" s="331" t="str">
        <f>VLOOKUP(B70,'Уч ЮН'!$A$3:$G$447,7,FALSE)</f>
        <v>Карасик Н.А.,А.Г.</v>
      </c>
      <c r="Q70" s="332">
        <v>2</v>
      </c>
      <c r="AF70" s="49"/>
      <c r="AG70" s="49"/>
      <c r="AH70" s="49"/>
      <c r="AI70" s="49"/>
      <c r="AJ70" s="49"/>
      <c r="AK70" s="49"/>
      <c r="AL70" s="49"/>
    </row>
    <row r="71" spans="1:38" s="1" customFormat="1" ht="13.5" customHeight="1">
      <c r="A71" s="369">
        <v>11</v>
      </c>
      <c r="B71" s="335">
        <v>398</v>
      </c>
      <c r="C71" s="336" t="str">
        <f>VLOOKUP(B71,'Уч ЮН'!$A$3:$G$447,2,FALSE)</f>
        <v>Петров Вадим</v>
      </c>
      <c r="D71" s="337">
        <f>VLOOKUP(B71,'Уч ЮН'!$A$3:$G$447,3,FALSE)</f>
        <v>2002</v>
      </c>
      <c r="E71" s="334">
        <f>VLOOKUP(B71,'Уч ЮН'!$A$3:$G$447,4,FALSE)</f>
        <v>2</v>
      </c>
      <c r="F71" s="336" t="str">
        <f>VLOOKUP(B71,'Уч ЮН'!$A$3:$G$447,5,FALSE)</f>
        <v>Самарская</v>
      </c>
      <c r="G71" s="96" t="str">
        <f>VLOOKUP(B71,'Уч ЮН'!$A$3:$G$447,6,FALSE)</f>
        <v>СШОР-2 Самара</v>
      </c>
      <c r="H71" s="45">
        <f t="shared" si="7"/>
        <v>24</v>
      </c>
      <c r="I71" s="45"/>
      <c r="J71" s="327">
        <f t="shared" si="5"/>
        <v>2</v>
      </c>
      <c r="K71" s="328">
        <f>VLOOKUP(B71,'Уч ЮН'!$A$3:$I$447,8,FALSE)</f>
        <v>0</v>
      </c>
      <c r="L71" s="327"/>
      <c r="M71" s="329">
        <v>24</v>
      </c>
      <c r="N71" s="329"/>
      <c r="O71" s="330">
        <f t="shared" si="6"/>
        <v>24</v>
      </c>
      <c r="P71" s="331" t="str">
        <f>VLOOKUP(B71,'Уч ЮН'!$A$3:$G$447,7,FALSE)</f>
        <v>Зайцев И.С., Андронов Ю.В.</v>
      </c>
      <c r="Q71" s="332">
        <v>1</v>
      </c>
      <c r="AF71" s="49"/>
      <c r="AG71" s="49"/>
      <c r="AH71" s="49"/>
      <c r="AI71" s="49"/>
      <c r="AJ71" s="49"/>
      <c r="AK71" s="49"/>
      <c r="AL71" s="49"/>
    </row>
    <row r="72" spans="1:38" s="1" customFormat="1" ht="13.5" customHeight="1">
      <c r="A72" s="369">
        <v>12</v>
      </c>
      <c r="B72" s="335">
        <v>584</v>
      </c>
      <c r="C72" s="336" t="str">
        <f>VLOOKUP(B72,'Уч ЮН'!$A$3:$G$447,2,FALSE)</f>
        <v>Жуков Михаил</v>
      </c>
      <c r="D72" s="337">
        <f>VLOOKUP(B72,'Уч ЮН'!$A$3:$G$447,3,FALSE)</f>
        <v>2002</v>
      </c>
      <c r="E72" s="334" t="str">
        <f>VLOOKUP(B72,'Уч ЮН'!$A$3:$G$447,4,FALSE)</f>
        <v>2</v>
      </c>
      <c r="F72" s="336" t="str">
        <f>VLOOKUP(B72,'Уч ЮН'!$A$3:$G$447,5,FALSE)</f>
        <v>Пензенская</v>
      </c>
      <c r="G72" s="96" t="str">
        <f>VLOOKUP(B72,'Уч ЮН'!$A$3:$G$447,6,FALSE)</f>
        <v>КСШОР</v>
      </c>
      <c r="H72" s="45">
        <f t="shared" si="7"/>
        <v>24.4</v>
      </c>
      <c r="I72" s="45"/>
      <c r="J72" s="327">
        <f t="shared" si="5"/>
        <v>2</v>
      </c>
      <c r="K72" s="328" t="str">
        <f>VLOOKUP(B72,'Уч ЮН'!$A$3:$I$447,8,FALSE)</f>
        <v>л</v>
      </c>
      <c r="L72" s="327"/>
      <c r="M72" s="329">
        <v>24.4</v>
      </c>
      <c r="N72" s="329"/>
      <c r="O72" s="330">
        <f t="shared" si="6"/>
        <v>24.4</v>
      </c>
      <c r="P72" s="331" t="str">
        <f>VLOOKUP(B72,'Уч ЮН'!$A$3:$G$447,7,FALSE)</f>
        <v>Конова Т.В.</v>
      </c>
      <c r="Q72" s="332">
        <v>2</v>
      </c>
      <c r="AF72" s="49"/>
      <c r="AG72" s="49"/>
      <c r="AH72" s="49"/>
      <c r="AI72" s="49"/>
      <c r="AJ72" s="49"/>
      <c r="AK72" s="49"/>
      <c r="AL72" s="49"/>
    </row>
    <row r="73" spans="1:38" s="1" customFormat="1" ht="13.5" customHeight="1">
      <c r="A73" s="369">
        <v>13</v>
      </c>
      <c r="B73" s="335">
        <v>110</v>
      </c>
      <c r="C73" s="336" t="str">
        <f>VLOOKUP(B73,'Уч ЮН'!$A$3:$G$447,2,FALSE)</f>
        <v>Демин Иван</v>
      </c>
      <c r="D73" s="337">
        <f>VLOOKUP(B73,'Уч ЮН'!$A$3:$G$447,3,FALSE)</f>
        <v>2002</v>
      </c>
      <c r="E73" s="334">
        <f>VLOOKUP(B73,'Уч ЮН'!$A$3:$G$447,4,FALSE)</f>
        <v>2</v>
      </c>
      <c r="F73" s="336" t="str">
        <f>VLOOKUP(B73,'Уч ЮН'!$A$3:$G$447,5,FALSE)</f>
        <v>Саратовская</v>
      </c>
      <c r="G73" s="96" t="str">
        <f>VLOOKUP(B73,'Уч ЮН'!$A$3:$G$447,6,FALSE)</f>
        <v>СШОР-6</v>
      </c>
      <c r="H73" s="45">
        <f t="shared" si="7"/>
        <v>24.4</v>
      </c>
      <c r="I73" s="45"/>
      <c r="J73" s="327">
        <f t="shared" si="5"/>
        <v>2</v>
      </c>
      <c r="K73" s="328">
        <f>VLOOKUP(B73,'Уч ЮН'!$A$3:$I$447,8,FALSE)</f>
        <v>0</v>
      </c>
      <c r="L73" s="327"/>
      <c r="M73" s="329">
        <v>24.4</v>
      </c>
      <c r="N73" s="329"/>
      <c r="O73" s="330">
        <f t="shared" si="6"/>
        <v>24.4</v>
      </c>
      <c r="P73" s="331" t="str">
        <f>VLOOKUP(B73,'Уч ЮН'!$A$3:$G$447,7,FALSE)</f>
        <v>Никитина Л.А.</v>
      </c>
      <c r="Q73" s="332">
        <v>1</v>
      </c>
      <c r="AF73" s="49"/>
      <c r="AG73" s="49"/>
      <c r="AH73" s="49"/>
      <c r="AI73" s="49"/>
      <c r="AJ73" s="49"/>
      <c r="AK73" s="49"/>
      <c r="AL73" s="49"/>
    </row>
    <row r="74" spans="1:38" s="1" customFormat="1" ht="13.5" customHeight="1">
      <c r="A74" s="369">
        <v>14</v>
      </c>
      <c r="B74" s="335">
        <v>329</v>
      </c>
      <c r="C74" s="336" t="str">
        <f>VLOOKUP(B74,'Уч ЮН'!$A$3:$G$447,2,FALSE)</f>
        <v>Смашной Денис </v>
      </c>
      <c r="D74" s="337">
        <f>VLOOKUP(B74,'Уч ЮН'!$A$3:$G$447,3,FALSE)</f>
        <v>2002</v>
      </c>
      <c r="E74" s="334" t="str">
        <f>VLOOKUP(B74,'Уч ЮН'!$A$3:$G$447,4,FALSE)</f>
        <v>3</v>
      </c>
      <c r="F74" s="336" t="str">
        <f>VLOOKUP(B74,'Уч ЮН'!$A$3:$G$447,5,FALSE)</f>
        <v>Тамбовская</v>
      </c>
      <c r="G74" s="96" t="str">
        <f>VLOOKUP(B74,'Уч ЮН'!$A$3:$G$447,6,FALSE)</f>
        <v>ДЮСШ-1</v>
      </c>
      <c r="H74" s="45">
        <f t="shared" si="7"/>
        <v>24.5</v>
      </c>
      <c r="I74" s="45"/>
      <c r="J74" s="327">
        <f t="shared" si="5"/>
        <v>2</v>
      </c>
      <c r="K74" s="328">
        <f>VLOOKUP(B74,'Уч ЮН'!$A$3:$I$447,8,FALSE)</f>
        <v>0</v>
      </c>
      <c r="L74" s="327"/>
      <c r="M74" s="329">
        <v>24.5</v>
      </c>
      <c r="N74" s="329"/>
      <c r="O74" s="330">
        <f t="shared" si="6"/>
        <v>24.5</v>
      </c>
      <c r="P74" s="331" t="str">
        <f>VLOOKUP(B74,'Уч ЮН'!$A$3:$G$447,7,FALSE)</f>
        <v>Ламскова В.Ф.</v>
      </c>
      <c r="Q74" s="332">
        <v>1</v>
      </c>
      <c r="AF74" s="49"/>
      <c r="AG74" s="49"/>
      <c r="AH74" s="49"/>
      <c r="AI74" s="49"/>
      <c r="AJ74" s="49"/>
      <c r="AK74" s="49"/>
      <c r="AL74" s="49"/>
    </row>
    <row r="75" spans="1:38" s="1" customFormat="1" ht="13.5" customHeight="1">
      <c r="A75" s="369">
        <v>15</v>
      </c>
      <c r="B75" s="335">
        <v>220</v>
      </c>
      <c r="C75" s="336" t="str">
        <f>VLOOKUP(B75,'Уч ЮН'!$A$3:$G$447,2,FALSE)</f>
        <v>Воронков Данила</v>
      </c>
      <c r="D75" s="337">
        <f>VLOOKUP(B75,'Уч ЮН'!$A$3:$G$447,3,FALSE)</f>
        <v>2002</v>
      </c>
      <c r="E75" s="334" t="str">
        <f>VLOOKUP(B75,'Уч ЮН'!$A$3:$G$447,4,FALSE)</f>
        <v>2</v>
      </c>
      <c r="F75" s="336" t="str">
        <f>VLOOKUP(B75,'Уч ЮН'!$A$3:$G$447,5,FALSE)</f>
        <v>Пензенская</v>
      </c>
      <c r="G75" s="96" t="str">
        <f>VLOOKUP(B75,'Уч ЮН'!$A$3:$G$447,6,FALSE)</f>
        <v>ДЮСШ Нижнеломовский</v>
      </c>
      <c r="H75" s="45">
        <f t="shared" si="7"/>
        <v>24.5</v>
      </c>
      <c r="I75" s="45"/>
      <c r="J75" s="327">
        <f t="shared" si="5"/>
        <v>2</v>
      </c>
      <c r="K75" s="328">
        <f>VLOOKUP(B75,'Уч ЮН'!$A$3:$I$447,8,FALSE)</f>
        <v>0</v>
      </c>
      <c r="L75" s="327"/>
      <c r="M75" s="329">
        <v>24.5</v>
      </c>
      <c r="N75" s="329"/>
      <c r="O75" s="330">
        <f t="shared" si="6"/>
        <v>24.5</v>
      </c>
      <c r="P75" s="331" t="str">
        <f>VLOOKUP(B75,'Уч ЮН'!$A$3:$G$447,7,FALSE)</f>
        <v>Бесчастнова Л.Н.</v>
      </c>
      <c r="Q75" s="332">
        <v>1</v>
      </c>
      <c r="AF75" s="49"/>
      <c r="AG75" s="49"/>
      <c r="AH75" s="49"/>
      <c r="AI75" s="49"/>
      <c r="AJ75" s="49"/>
      <c r="AK75" s="49"/>
      <c r="AL75" s="49"/>
    </row>
    <row r="76" spans="1:38" s="1" customFormat="1" ht="13.5" customHeight="1">
      <c r="A76" s="369">
        <v>16</v>
      </c>
      <c r="B76" s="335">
        <v>188</v>
      </c>
      <c r="C76" s="336" t="str">
        <f>VLOOKUP(B76,'Уч ЮН'!$A$3:$G$447,2,FALSE)</f>
        <v>Зенков Михаил</v>
      </c>
      <c r="D76" s="337">
        <f>VLOOKUP(B76,'Уч ЮН'!$A$3:$G$447,3,FALSE)</f>
        <v>2003</v>
      </c>
      <c r="E76" s="334" t="str">
        <f>VLOOKUP(B76,'Уч ЮН'!$A$3:$G$447,4,FALSE)</f>
        <v>2</v>
      </c>
      <c r="F76" s="336" t="str">
        <f>VLOOKUP(B76,'Уч ЮН'!$A$3:$G$447,5,FALSE)</f>
        <v>Пензенская</v>
      </c>
      <c r="G76" s="96" t="str">
        <f>VLOOKUP(B76,'Уч ЮН'!$A$3:$G$447,6,FALSE)</f>
        <v>СШ-6</v>
      </c>
      <c r="H76" s="45">
        <f t="shared" si="7"/>
        <v>24.6</v>
      </c>
      <c r="I76" s="45"/>
      <c r="J76" s="327">
        <f t="shared" si="5"/>
        <v>2</v>
      </c>
      <c r="K76" s="328" t="str">
        <f>VLOOKUP(B76,'Уч ЮН'!$A$3:$I$447,8,FALSE)</f>
        <v>л</v>
      </c>
      <c r="L76" s="327"/>
      <c r="M76" s="329">
        <v>24.6</v>
      </c>
      <c r="N76" s="329"/>
      <c r="O76" s="330">
        <f t="shared" si="6"/>
        <v>24.6</v>
      </c>
      <c r="P76" s="331" t="str">
        <f>VLOOKUP(B76,'Уч ЮН'!$A$3:$G$447,7,FALSE)</f>
        <v>Зинуков А.В.</v>
      </c>
      <c r="Q76" s="332">
        <v>1</v>
      </c>
      <c r="AF76" s="49"/>
      <c r="AG76" s="49"/>
      <c r="AH76" s="49"/>
      <c r="AI76" s="49"/>
      <c r="AJ76" s="49"/>
      <c r="AK76" s="49"/>
      <c r="AL76" s="49"/>
    </row>
    <row r="77" spans="1:38" s="1" customFormat="1" ht="13.5" customHeight="1">
      <c r="A77" s="369">
        <v>17</v>
      </c>
      <c r="B77" s="335">
        <v>338</v>
      </c>
      <c r="C77" s="336" t="str">
        <f>VLOOKUP(B77,'Уч ЮН'!$A$3:$G$447,2,FALSE)</f>
        <v>Чепурнов Даниил</v>
      </c>
      <c r="D77" s="337">
        <f>VLOOKUP(B77,'Уч ЮН'!$A$3:$G$447,3,FALSE)</f>
        <v>2002</v>
      </c>
      <c r="E77" s="334" t="str">
        <f>VLOOKUP(B77,'Уч ЮН'!$A$3:$G$447,4,FALSE)</f>
        <v>2</v>
      </c>
      <c r="F77" s="336" t="str">
        <f>VLOOKUP(B77,'Уч ЮН'!$A$3:$G$447,5,FALSE)</f>
        <v>Тамбовская</v>
      </c>
      <c r="G77" s="96" t="str">
        <f>VLOOKUP(B77,'Уч ЮН'!$A$3:$G$447,6,FALSE)</f>
        <v>СШОР-3</v>
      </c>
      <c r="H77" s="45">
        <f t="shared" si="7"/>
        <v>24.6</v>
      </c>
      <c r="I77" s="45"/>
      <c r="J77" s="327">
        <f t="shared" si="5"/>
        <v>2</v>
      </c>
      <c r="K77" s="328">
        <f>VLOOKUP(B77,'Уч ЮН'!$A$3:$I$447,8,FALSE)</f>
        <v>0</v>
      </c>
      <c r="L77" s="327"/>
      <c r="M77" s="329">
        <v>24.6</v>
      </c>
      <c r="N77" s="329"/>
      <c r="O77" s="330">
        <f t="shared" si="6"/>
        <v>24.6</v>
      </c>
      <c r="P77" s="331" t="str">
        <f>VLOOKUP(B77,'Уч ЮН'!$A$3:$G$447,7,FALSE)</f>
        <v>Судомоина Т.Г.</v>
      </c>
      <c r="Q77" s="332">
        <v>2</v>
      </c>
      <c r="AF77" s="49"/>
      <c r="AG77" s="49"/>
      <c r="AH77" s="49"/>
      <c r="AI77" s="49"/>
      <c r="AJ77" s="49"/>
      <c r="AK77" s="49"/>
      <c r="AL77" s="49"/>
    </row>
    <row r="78" spans="1:38" s="1" customFormat="1" ht="13.5" customHeight="1">
      <c r="A78" s="369">
        <v>18</v>
      </c>
      <c r="B78" s="335">
        <v>61</v>
      </c>
      <c r="C78" s="336" t="str">
        <f>VLOOKUP(B78,'Уч ЮН'!$A$3:$G$447,2,FALSE)</f>
        <v>Поздеев Андрей </v>
      </c>
      <c r="D78" s="337">
        <f>VLOOKUP(B78,'Уч ЮН'!$A$3:$G$447,3,FALSE)</f>
        <v>2002</v>
      </c>
      <c r="E78" s="334">
        <f>VLOOKUP(B78,'Уч ЮН'!$A$3:$G$447,4,FALSE)</f>
        <v>1</v>
      </c>
      <c r="F78" s="336" t="str">
        <f>VLOOKUP(B78,'Уч ЮН'!$A$3:$G$447,5,FALSE)</f>
        <v>Саратовская</v>
      </c>
      <c r="G78" s="96" t="str">
        <f>VLOOKUP(B78,'Уч ЮН'!$A$3:$G$447,6,FALSE)</f>
        <v>ДЮСШ Энгельс</v>
      </c>
      <c r="H78" s="45">
        <f t="shared" si="7"/>
        <v>24.6</v>
      </c>
      <c r="I78" s="45"/>
      <c r="J78" s="327">
        <f t="shared" si="5"/>
        <v>2</v>
      </c>
      <c r="K78" s="328">
        <f>VLOOKUP(B78,'Уч ЮН'!$A$3:$I$447,8,FALSE)</f>
        <v>0</v>
      </c>
      <c r="L78" s="327"/>
      <c r="M78" s="329">
        <v>24.6</v>
      </c>
      <c r="N78" s="329"/>
      <c r="O78" s="330">
        <f t="shared" si="6"/>
        <v>24.6</v>
      </c>
      <c r="P78" s="331" t="str">
        <f>VLOOKUP(B78,'Уч ЮН'!$A$3:$G$447,7,FALSE)</f>
        <v>Кудашкина З.К.</v>
      </c>
      <c r="Q78" s="332">
        <v>1</v>
      </c>
      <c r="AF78" s="49"/>
      <c r="AG78" s="49"/>
      <c r="AH78" s="49"/>
      <c r="AI78" s="49"/>
      <c r="AJ78" s="49"/>
      <c r="AK78" s="49"/>
      <c r="AL78" s="49"/>
    </row>
    <row r="79" spans="1:38" s="1" customFormat="1" ht="13.5" customHeight="1">
      <c r="A79" s="369">
        <v>19</v>
      </c>
      <c r="B79" s="335">
        <v>494</v>
      </c>
      <c r="C79" s="336" t="str">
        <f>VLOOKUP(B79,'Уч ЮН'!$A$3:$G$447,2,FALSE)</f>
        <v>Даметкин Вадим</v>
      </c>
      <c r="D79" s="337">
        <f>VLOOKUP(B79,'Уч ЮН'!$A$3:$G$447,3,FALSE)</f>
        <v>2003</v>
      </c>
      <c r="E79" s="334" t="str">
        <f>VLOOKUP(B79,'Уч ЮН'!$A$3:$G$447,4,FALSE)</f>
        <v>2</v>
      </c>
      <c r="F79" s="336" t="str">
        <f>VLOOKUP(B79,'Уч ЮН'!$A$3:$G$447,5,FALSE)</f>
        <v>Пензенская</v>
      </c>
      <c r="G79" s="96" t="str">
        <f>VLOOKUP(B79,'Уч ЮН'!$A$3:$G$447,6,FALSE)</f>
        <v>КСШОР</v>
      </c>
      <c r="H79" s="45">
        <f t="shared" si="7"/>
        <v>24.7</v>
      </c>
      <c r="I79" s="45"/>
      <c r="J79" s="327">
        <f t="shared" si="5"/>
        <v>2</v>
      </c>
      <c r="K79" s="328" t="str">
        <f>VLOOKUP(B79,'Уч ЮН'!$A$3:$I$447,8,FALSE)</f>
        <v>л</v>
      </c>
      <c r="L79" s="327"/>
      <c r="M79" s="329">
        <v>24.7</v>
      </c>
      <c r="N79" s="329"/>
      <c r="O79" s="330">
        <f t="shared" si="6"/>
        <v>24.7</v>
      </c>
      <c r="P79" s="331" t="str">
        <f>VLOOKUP(B79,'Уч ЮН'!$A$3:$G$447,7,FALSE)</f>
        <v>Карасик Н.А.,А.Г.</v>
      </c>
      <c r="Q79" s="332">
        <v>1</v>
      </c>
      <c r="AF79" s="49"/>
      <c r="AG79" s="49"/>
      <c r="AH79" s="49"/>
      <c r="AI79" s="49"/>
      <c r="AJ79" s="49"/>
      <c r="AK79" s="49"/>
      <c r="AL79" s="49"/>
    </row>
    <row r="80" spans="1:38" s="1" customFormat="1" ht="13.5" customHeight="1">
      <c r="A80" s="369">
        <v>20</v>
      </c>
      <c r="B80" s="335">
        <v>114</v>
      </c>
      <c r="C80" s="336" t="str">
        <f>VLOOKUP(B80,'Уч ЮН'!$A$3:$G$447,2,FALSE)</f>
        <v>Денисов Вадим</v>
      </c>
      <c r="D80" s="337">
        <f>VLOOKUP(B80,'Уч ЮН'!$A$3:$G$447,3,FALSE)</f>
        <v>2003</v>
      </c>
      <c r="E80" s="334">
        <f>VLOOKUP(B80,'Уч ЮН'!$A$3:$G$447,4,FALSE)</f>
        <v>1</v>
      </c>
      <c r="F80" s="336" t="str">
        <f>VLOOKUP(B80,'Уч ЮН'!$A$3:$G$447,5,FALSE)</f>
        <v>Саратовская</v>
      </c>
      <c r="G80" s="96" t="str">
        <f>VLOOKUP(B80,'Уч ЮН'!$A$3:$G$447,6,FALSE)</f>
        <v>СШОР-6</v>
      </c>
      <c r="H80" s="45">
        <f t="shared" si="7"/>
        <v>24.7</v>
      </c>
      <c r="I80" s="45"/>
      <c r="J80" s="327">
        <f t="shared" si="5"/>
        <v>2</v>
      </c>
      <c r="K80" s="328">
        <f>VLOOKUP(B80,'Уч ЮН'!$A$3:$I$447,8,FALSE)</f>
        <v>0</v>
      </c>
      <c r="L80" s="327"/>
      <c r="M80" s="329">
        <v>24.7</v>
      </c>
      <c r="N80" s="329"/>
      <c r="O80" s="330">
        <f t="shared" si="6"/>
        <v>24.7</v>
      </c>
      <c r="P80" s="331" t="str">
        <f>VLOOKUP(B80,'Уч ЮН'!$A$3:$G$447,7,FALSE)</f>
        <v>Журавлевы О.И., В.И.</v>
      </c>
      <c r="Q80" s="332">
        <v>1</v>
      </c>
      <c r="AF80" s="49"/>
      <c r="AG80" s="49"/>
      <c r="AH80" s="49"/>
      <c r="AI80" s="49"/>
      <c r="AJ80" s="49"/>
      <c r="AK80" s="49"/>
      <c r="AL80" s="49"/>
    </row>
    <row r="81" spans="1:38" s="1" customFormat="1" ht="13.5" customHeight="1">
      <c r="A81" s="369">
        <v>21</v>
      </c>
      <c r="B81" s="335">
        <v>495</v>
      </c>
      <c r="C81" s="336" t="str">
        <f>VLOOKUP(B81,'Уч ЮН'!$A$3:$G$447,2,FALSE)</f>
        <v>Лукьянов Дмитрий</v>
      </c>
      <c r="D81" s="337">
        <f>VLOOKUP(B81,'Уч ЮН'!$A$3:$G$447,3,FALSE)</f>
        <v>2003</v>
      </c>
      <c r="E81" s="334" t="str">
        <f>VLOOKUP(B81,'Уч ЮН'!$A$3:$G$447,4,FALSE)</f>
        <v>2</v>
      </c>
      <c r="F81" s="336" t="str">
        <f>VLOOKUP(B81,'Уч ЮН'!$A$3:$G$447,5,FALSE)</f>
        <v>Пензенская</v>
      </c>
      <c r="G81" s="96" t="str">
        <f>VLOOKUP(B81,'Уч ЮН'!$A$3:$G$447,6,FALSE)</f>
        <v>КСШОР</v>
      </c>
      <c r="H81" s="45">
        <f t="shared" si="7"/>
        <v>24.8</v>
      </c>
      <c r="I81" s="45"/>
      <c r="J81" s="327">
        <f t="shared" si="5"/>
        <v>3</v>
      </c>
      <c r="K81" s="328" t="str">
        <f>VLOOKUP(B81,'Уч ЮН'!$A$3:$I$447,8,FALSE)</f>
        <v>л</v>
      </c>
      <c r="L81" s="327"/>
      <c r="M81" s="329">
        <v>24.8</v>
      </c>
      <c r="N81" s="329"/>
      <c r="O81" s="330">
        <f t="shared" si="6"/>
        <v>24.8</v>
      </c>
      <c r="P81" s="331" t="str">
        <f>VLOOKUP(B81,'Уч ЮН'!$A$3:$G$447,7,FALSE)</f>
        <v>Карасик Н.А.,А.Г.</v>
      </c>
      <c r="Q81" s="332">
        <v>2</v>
      </c>
      <c r="AF81" s="49"/>
      <c r="AG81" s="49"/>
      <c r="AH81" s="49"/>
      <c r="AI81" s="49"/>
      <c r="AJ81" s="49"/>
      <c r="AK81" s="49"/>
      <c r="AL81" s="49"/>
    </row>
    <row r="82" spans="1:38" s="1" customFormat="1" ht="13.5" customHeight="1">
      <c r="A82" s="369">
        <v>22</v>
      </c>
      <c r="B82" s="335">
        <v>568</v>
      </c>
      <c r="C82" s="336" t="str">
        <f>VLOOKUP(B82,'Уч ЮН'!$A$3:$G$447,2,FALSE)</f>
        <v>Железнов Денис</v>
      </c>
      <c r="D82" s="337">
        <f>VLOOKUP(B82,'Уч ЮН'!$A$3:$G$447,3,FALSE)</f>
        <v>2003</v>
      </c>
      <c r="E82" s="334" t="str">
        <f>VLOOKUP(B82,'Уч ЮН'!$A$3:$G$447,4,FALSE)</f>
        <v>2</v>
      </c>
      <c r="F82" s="336" t="str">
        <f>VLOOKUP(B82,'Уч ЮН'!$A$3:$G$447,5,FALSE)</f>
        <v>Пензенская</v>
      </c>
      <c r="G82" s="96" t="str">
        <f>VLOOKUP(B82,'Уч ЮН'!$A$3:$G$447,6,FALSE)</f>
        <v>КСШОР</v>
      </c>
      <c r="H82" s="45">
        <f t="shared" si="7"/>
        <v>24.8</v>
      </c>
      <c r="I82" s="45"/>
      <c r="J82" s="327">
        <f t="shared" si="5"/>
        <v>3</v>
      </c>
      <c r="K82" s="328" t="str">
        <f>VLOOKUP(B82,'Уч ЮН'!$A$3:$I$447,8,FALSE)</f>
        <v>л</v>
      </c>
      <c r="L82" s="327"/>
      <c r="M82" s="329">
        <v>24.8</v>
      </c>
      <c r="N82" s="329"/>
      <c r="O82" s="330">
        <f t="shared" si="6"/>
        <v>24.8</v>
      </c>
      <c r="P82" s="331" t="str">
        <f>VLOOKUP(B82,'Уч ЮН'!$A$3:$G$447,7,FALSE)</f>
        <v>Конова Т.В.</v>
      </c>
      <c r="Q82" s="332">
        <v>1</v>
      </c>
      <c r="AF82" s="49"/>
      <c r="AG82" s="49"/>
      <c r="AH82" s="49"/>
      <c r="AI82" s="49"/>
      <c r="AJ82" s="49"/>
      <c r="AK82" s="49"/>
      <c r="AL82" s="49"/>
    </row>
    <row r="83" spans="1:38" s="1" customFormat="1" ht="13.5" customHeight="1">
      <c r="A83" s="369">
        <v>23</v>
      </c>
      <c r="B83" s="335">
        <v>583</v>
      </c>
      <c r="C83" s="336" t="str">
        <f>VLOOKUP(B83,'Уч ЮН'!$A$3:$G$447,2,FALSE)</f>
        <v>Афтаев Денис</v>
      </c>
      <c r="D83" s="337">
        <f>VLOOKUP(B83,'Уч ЮН'!$A$3:$G$447,3,FALSE)</f>
        <v>2002</v>
      </c>
      <c r="E83" s="334" t="str">
        <f>VLOOKUP(B83,'Уч ЮН'!$A$3:$G$447,4,FALSE)</f>
        <v>2</v>
      </c>
      <c r="F83" s="336" t="str">
        <f>VLOOKUP(B83,'Уч ЮН'!$A$3:$G$447,5,FALSE)</f>
        <v>Пензенская</v>
      </c>
      <c r="G83" s="96" t="str">
        <f>VLOOKUP(B83,'Уч ЮН'!$A$3:$G$447,6,FALSE)</f>
        <v>КСШОР</v>
      </c>
      <c r="H83" s="45">
        <f t="shared" si="7"/>
        <v>24.8</v>
      </c>
      <c r="I83" s="45"/>
      <c r="J83" s="327">
        <f t="shared" si="5"/>
        <v>3</v>
      </c>
      <c r="K83" s="328" t="str">
        <f>VLOOKUP(B83,'Уч ЮН'!$A$3:$I$447,8,FALSE)</f>
        <v>л</v>
      </c>
      <c r="L83" s="327"/>
      <c r="M83" s="329">
        <v>24.8</v>
      </c>
      <c r="N83" s="329"/>
      <c r="O83" s="330">
        <f t="shared" si="6"/>
        <v>24.8</v>
      </c>
      <c r="P83" s="331" t="str">
        <f>VLOOKUP(B83,'Уч ЮН'!$A$3:$G$447,7,FALSE)</f>
        <v>Конова Т.В.</v>
      </c>
      <c r="Q83" s="332">
        <v>2</v>
      </c>
      <c r="AF83" s="49"/>
      <c r="AG83" s="49"/>
      <c r="AH83" s="49"/>
      <c r="AI83" s="49"/>
      <c r="AJ83" s="49"/>
      <c r="AK83" s="49"/>
      <c r="AL83" s="49"/>
    </row>
    <row r="84" spans="1:38" s="1" customFormat="1" ht="13.5" customHeight="1">
      <c r="A84" s="369">
        <v>24</v>
      </c>
      <c r="B84" s="335">
        <v>682</v>
      </c>
      <c r="C84" s="336" t="str">
        <f>VLOOKUP(B84,'Уч ЮН'!$A$3:$G$447,2,FALSE)</f>
        <v>Слетов Руслан</v>
      </c>
      <c r="D84" s="337">
        <f>VLOOKUP(B84,'Уч ЮН'!$A$3:$G$447,3,FALSE)</f>
        <v>2003</v>
      </c>
      <c r="E84" s="334"/>
      <c r="F84" s="336" t="str">
        <f>VLOOKUP(B84,'Уч ЮН'!$A$3:$G$447,5,FALSE)</f>
        <v>Пензенская</v>
      </c>
      <c r="G84" s="96" t="str">
        <f>VLOOKUP(B84,'Уч ЮН'!$A$3:$G$447,6,FALSE)</f>
        <v>СШОР Заречный</v>
      </c>
      <c r="H84" s="45">
        <f t="shared" si="7"/>
        <v>24.9</v>
      </c>
      <c r="I84" s="45"/>
      <c r="J84" s="327">
        <f t="shared" si="5"/>
        <v>3</v>
      </c>
      <c r="K84" s="328">
        <f>VLOOKUP(B84,'Уч ЮН'!$A$3:$I$447,8,FALSE)</f>
        <v>0</v>
      </c>
      <c r="L84" s="327">
        <v>3</v>
      </c>
      <c r="M84" s="329">
        <v>24.9</v>
      </c>
      <c r="N84" s="329"/>
      <c r="O84" s="330">
        <f t="shared" si="6"/>
        <v>24.9</v>
      </c>
      <c r="P84" s="331" t="str">
        <f>VLOOKUP(B84,'Уч ЮН'!$A$3:$G$447,7,FALSE)</f>
        <v>Кораблев В.В.</v>
      </c>
      <c r="Q84" s="332">
        <v>2</v>
      </c>
      <c r="AF84" s="49"/>
      <c r="AG84" s="49"/>
      <c r="AH84" s="49"/>
      <c r="AI84" s="49"/>
      <c r="AJ84" s="49"/>
      <c r="AK84" s="49"/>
      <c r="AL84" s="49"/>
    </row>
    <row r="85" spans="1:38" s="1" customFormat="1" ht="13.5" customHeight="1">
      <c r="A85" s="369">
        <v>25</v>
      </c>
      <c r="B85" s="335">
        <v>491</v>
      </c>
      <c r="C85" s="336" t="str">
        <f>VLOOKUP(B85,'Уч ЮН'!$A$3:$G$447,2,FALSE)</f>
        <v>Хохлов Егор</v>
      </c>
      <c r="D85" s="337">
        <f>VLOOKUP(B85,'Уч ЮН'!$A$3:$G$447,3,FALSE)</f>
        <v>2003</v>
      </c>
      <c r="E85" s="334" t="str">
        <f>VLOOKUP(B85,'Уч ЮН'!$A$3:$G$447,4,FALSE)</f>
        <v>2</v>
      </c>
      <c r="F85" s="336" t="str">
        <f>VLOOKUP(B85,'Уч ЮН'!$A$3:$G$447,5,FALSE)</f>
        <v>Пензенская</v>
      </c>
      <c r="G85" s="96" t="str">
        <f>VLOOKUP(B85,'Уч ЮН'!$A$3:$G$447,6,FALSE)</f>
        <v>КСШОР</v>
      </c>
      <c r="H85" s="45">
        <f t="shared" si="7"/>
        <v>25</v>
      </c>
      <c r="I85" s="45"/>
      <c r="J85" s="327">
        <f t="shared" si="5"/>
        <v>3</v>
      </c>
      <c r="K85" s="328" t="str">
        <f>VLOOKUP(B85,'Уч ЮН'!$A$3:$I$447,8,FALSE)</f>
        <v>л</v>
      </c>
      <c r="L85" s="327"/>
      <c r="M85" s="329">
        <v>25</v>
      </c>
      <c r="N85" s="329"/>
      <c r="O85" s="330">
        <f t="shared" si="6"/>
        <v>25</v>
      </c>
      <c r="P85" s="331" t="str">
        <f>VLOOKUP(B85,'Уч ЮН'!$A$3:$G$447,7,FALSE)</f>
        <v>Карасик Н.А.,А.Г.</v>
      </c>
      <c r="Q85" s="332">
        <v>2</v>
      </c>
      <c r="AF85" s="49"/>
      <c r="AG85" s="49"/>
      <c r="AH85" s="49"/>
      <c r="AI85" s="49"/>
      <c r="AJ85" s="49"/>
      <c r="AK85" s="49"/>
      <c r="AL85" s="49"/>
    </row>
    <row r="86" spans="1:38" s="1" customFormat="1" ht="13.5" customHeight="1">
      <c r="A86" s="369">
        <v>26</v>
      </c>
      <c r="B86" s="335">
        <v>538</v>
      </c>
      <c r="C86" s="336" t="str">
        <f>VLOOKUP(B86,'Уч ЮН'!$A$3:$G$447,2,FALSE)</f>
        <v>Лапшин Никита</v>
      </c>
      <c r="D86" s="337">
        <f>VLOOKUP(B86,'Уч ЮН'!$A$3:$G$447,3,FALSE)</f>
        <v>2003</v>
      </c>
      <c r="E86" s="334"/>
      <c r="F86" s="336" t="str">
        <f>VLOOKUP(B86,'Уч ЮН'!$A$3:$G$447,5,FALSE)</f>
        <v>Пензенская</v>
      </c>
      <c r="G86" s="96" t="str">
        <f>VLOOKUP(B86,'Уч ЮН'!$A$3:$G$447,6,FALSE)</f>
        <v>СШ-6</v>
      </c>
      <c r="H86" s="45">
        <f t="shared" si="7"/>
        <v>25.1</v>
      </c>
      <c r="I86" s="45"/>
      <c r="J86" s="327">
        <f t="shared" si="5"/>
        <v>3</v>
      </c>
      <c r="K86" s="328" t="str">
        <f>VLOOKUP(B86,'Уч ЮН'!$A$3:$I$447,8,FALSE)</f>
        <v>л</v>
      </c>
      <c r="L86" s="327"/>
      <c r="M86" s="329">
        <v>25.1</v>
      </c>
      <c r="N86" s="329"/>
      <c r="O86" s="330">
        <f t="shared" si="6"/>
        <v>25.1</v>
      </c>
      <c r="P86" s="331" t="str">
        <f>VLOOKUP(B86,'Уч ЮН'!$A$3:$G$447,7,FALSE)</f>
        <v>Кабанова Н.С.,Мазыкин А.Г.</v>
      </c>
      <c r="Q86" s="332">
        <v>3</v>
      </c>
      <c r="AF86" s="49"/>
      <c r="AG86" s="49"/>
      <c r="AH86" s="49"/>
      <c r="AI86" s="49"/>
      <c r="AJ86" s="49"/>
      <c r="AK86" s="49"/>
      <c r="AL86" s="49"/>
    </row>
    <row r="87" spans="1:38" s="1" customFormat="1" ht="13.5" customHeight="1">
      <c r="A87" s="369">
        <v>27</v>
      </c>
      <c r="B87" s="335">
        <v>644</v>
      </c>
      <c r="C87" s="336" t="str">
        <f>VLOOKUP(B87,'Уч ЮН'!$A$3:$G$447,2,FALSE)</f>
        <v>Карпушкин Владислав</v>
      </c>
      <c r="D87" s="337">
        <f>VLOOKUP(B87,'Уч ЮН'!$A$3:$G$447,3,FALSE)</f>
        <v>2003</v>
      </c>
      <c r="E87" s="334" t="str">
        <f>VLOOKUP(B87,'Уч ЮН'!$A$3:$G$447,4,FALSE)</f>
        <v>3</v>
      </c>
      <c r="F87" s="336" t="str">
        <f>VLOOKUP(B87,'Уч ЮН'!$A$3:$G$447,5,FALSE)</f>
        <v>Пензенская</v>
      </c>
      <c r="G87" s="96" t="str">
        <f>VLOOKUP(B87,'Уч ЮН'!$A$3:$G$447,6,FALSE)</f>
        <v>СШОР Заречный</v>
      </c>
      <c r="H87" s="45">
        <f t="shared" si="7"/>
        <v>25.1</v>
      </c>
      <c r="I87" s="45"/>
      <c r="J87" s="327">
        <f t="shared" si="5"/>
        <v>3</v>
      </c>
      <c r="K87" s="328">
        <f>VLOOKUP(B87,'Уч ЮН'!$A$3:$I$447,8,FALSE)</f>
        <v>0</v>
      </c>
      <c r="L87" s="327"/>
      <c r="M87" s="329">
        <v>25.1</v>
      </c>
      <c r="N87" s="329"/>
      <c r="O87" s="330">
        <f t="shared" si="6"/>
        <v>25.1</v>
      </c>
      <c r="P87" s="331" t="str">
        <f>VLOOKUP(B87,'Уч ЮН'!$A$3:$G$447,7,FALSE)</f>
        <v>Жиженкова С.С.</v>
      </c>
      <c r="Q87" s="332">
        <v>3</v>
      </c>
      <c r="AF87" s="49"/>
      <c r="AG87" s="49"/>
      <c r="AH87" s="49"/>
      <c r="AI87" s="49"/>
      <c r="AJ87" s="49"/>
      <c r="AK87" s="49"/>
      <c r="AL87" s="49"/>
    </row>
    <row r="88" spans="1:38" s="1" customFormat="1" ht="13.5" customHeight="1">
      <c r="A88" s="369">
        <v>28</v>
      </c>
      <c r="B88" s="335">
        <v>696</v>
      </c>
      <c r="C88" s="336" t="str">
        <f>VLOOKUP(B88,'Уч ЮН'!$A$3:$G$447,2,FALSE)</f>
        <v>Кондрашин Илья</v>
      </c>
      <c r="D88" s="337">
        <f>VLOOKUP(B88,'Уч ЮН'!$A$3:$G$447,3,FALSE)</f>
        <v>2002</v>
      </c>
      <c r="E88" s="334" t="str">
        <f>VLOOKUP(B88,'Уч ЮН'!$A$3:$G$447,4,FALSE)</f>
        <v>2</v>
      </c>
      <c r="F88" s="336" t="str">
        <f>VLOOKUP(B88,'Уч ЮН'!$A$3:$G$447,5,FALSE)</f>
        <v>Пензенская</v>
      </c>
      <c r="G88" s="96" t="str">
        <f>VLOOKUP(B88,'Уч ЮН'!$A$3:$G$447,6,FALSE)</f>
        <v>СШ-6</v>
      </c>
      <c r="H88" s="45">
        <f t="shared" si="7"/>
        <v>25.2</v>
      </c>
      <c r="I88" s="45"/>
      <c r="J88" s="327">
        <f t="shared" si="5"/>
        <v>3</v>
      </c>
      <c r="K88" s="328" t="str">
        <f>VLOOKUP(B88,'Уч ЮН'!$A$3:$I$447,8,FALSE)</f>
        <v>л</v>
      </c>
      <c r="L88" s="327"/>
      <c r="M88" s="329">
        <v>25.2</v>
      </c>
      <c r="N88" s="329"/>
      <c r="O88" s="330">
        <f t="shared" si="6"/>
        <v>25.2</v>
      </c>
      <c r="P88" s="331" t="str">
        <f>VLOOKUP(B88,'Уч ЮН'!$A$3:$G$447,7,FALSE)</f>
        <v>Лелявин А.Ю.</v>
      </c>
      <c r="Q88" s="332">
        <v>2</v>
      </c>
      <c r="AF88" s="49"/>
      <c r="AG88" s="49"/>
      <c r="AH88" s="49"/>
      <c r="AI88" s="49"/>
      <c r="AJ88" s="49"/>
      <c r="AK88" s="49"/>
      <c r="AL88" s="49"/>
    </row>
    <row r="89" spans="1:38" s="1" customFormat="1" ht="13.5" customHeight="1">
      <c r="A89" s="369">
        <v>29</v>
      </c>
      <c r="B89" s="335">
        <v>187</v>
      </c>
      <c r="C89" s="336" t="str">
        <f>VLOOKUP(B89,'Уч ЮН'!$A$3:$G$447,2,FALSE)</f>
        <v>Кочетков Макар</v>
      </c>
      <c r="D89" s="337">
        <f>VLOOKUP(B89,'Уч ЮН'!$A$3:$G$447,3,FALSE)</f>
        <v>2003</v>
      </c>
      <c r="E89" s="334" t="str">
        <f>VLOOKUP(B89,'Уч ЮН'!$A$3:$G$447,4,FALSE)</f>
        <v>2</v>
      </c>
      <c r="F89" s="336" t="str">
        <f>VLOOKUP(B89,'Уч ЮН'!$A$3:$G$447,5,FALSE)</f>
        <v>Пензенская</v>
      </c>
      <c r="G89" s="96" t="str">
        <f>VLOOKUP(B89,'Уч ЮН'!$A$3:$G$447,6,FALSE)</f>
        <v>СШ-6</v>
      </c>
      <c r="H89" s="45">
        <f t="shared" si="7"/>
        <v>25.2</v>
      </c>
      <c r="I89" s="45"/>
      <c r="J89" s="327">
        <f t="shared" si="5"/>
        <v>3</v>
      </c>
      <c r="K89" s="328" t="str">
        <f>VLOOKUP(B89,'Уч ЮН'!$A$3:$I$447,8,FALSE)</f>
        <v>л</v>
      </c>
      <c r="L89" s="327"/>
      <c r="M89" s="329">
        <v>25.2</v>
      </c>
      <c r="N89" s="329"/>
      <c r="O89" s="330">
        <f t="shared" si="6"/>
        <v>25.2</v>
      </c>
      <c r="P89" s="331" t="str">
        <f>VLOOKUP(B89,'Уч ЮН'!$A$3:$G$447,7,FALSE)</f>
        <v>Зинуков А.В.</v>
      </c>
      <c r="Q89" s="332">
        <v>2</v>
      </c>
      <c r="AF89" s="49"/>
      <c r="AG89" s="49"/>
      <c r="AH89" s="49"/>
      <c r="AI89" s="49"/>
      <c r="AJ89" s="49"/>
      <c r="AK89" s="49"/>
      <c r="AL89" s="49"/>
    </row>
    <row r="90" spans="1:38" s="1" customFormat="1" ht="13.5" customHeight="1">
      <c r="A90" s="369">
        <v>30</v>
      </c>
      <c r="B90" s="335">
        <v>396</v>
      </c>
      <c r="C90" s="336" t="str">
        <f>VLOOKUP(B90,'Уч ЮН'!$A$3:$G$447,2,FALSE)</f>
        <v>Куликов Сергей</v>
      </c>
      <c r="D90" s="337">
        <f>VLOOKUP(B90,'Уч ЮН'!$A$3:$G$447,3,FALSE)</f>
        <v>2002</v>
      </c>
      <c r="E90" s="334">
        <f>VLOOKUP(B90,'Уч ЮН'!$A$3:$G$447,4,FALSE)</f>
        <v>2</v>
      </c>
      <c r="F90" s="336" t="str">
        <f>VLOOKUP(B90,'Уч ЮН'!$A$3:$G$447,5,FALSE)</f>
        <v>Самарская</v>
      </c>
      <c r="G90" s="96" t="str">
        <f>VLOOKUP(B90,'Уч ЮН'!$A$3:$G$447,6,FALSE)</f>
        <v>СШОР-2 Самара</v>
      </c>
      <c r="H90" s="45">
        <f t="shared" si="7"/>
        <v>25.2</v>
      </c>
      <c r="I90" s="45"/>
      <c r="J90" s="327">
        <f t="shared" si="5"/>
        <v>3</v>
      </c>
      <c r="K90" s="328">
        <f>VLOOKUP(B90,'Уч ЮН'!$A$3:$I$447,8,FALSE)</f>
        <v>0</v>
      </c>
      <c r="L90" s="327"/>
      <c r="M90" s="329">
        <v>25.2</v>
      </c>
      <c r="N90" s="329"/>
      <c r="O90" s="330">
        <f t="shared" si="6"/>
        <v>25.2</v>
      </c>
      <c r="P90" s="331" t="str">
        <f>VLOOKUP(B90,'Уч ЮН'!$A$3:$G$447,7,FALSE)</f>
        <v>Зайцев И.С., Андронов Ю.В.</v>
      </c>
      <c r="Q90" s="332">
        <v>1</v>
      </c>
      <c r="AF90" s="49"/>
      <c r="AG90" s="49"/>
      <c r="AH90" s="49"/>
      <c r="AI90" s="49"/>
      <c r="AJ90" s="49"/>
      <c r="AK90" s="49"/>
      <c r="AL90" s="49"/>
    </row>
    <row r="91" spans="1:38" s="1" customFormat="1" ht="13.5" customHeight="1">
      <c r="A91" s="369">
        <v>31</v>
      </c>
      <c r="B91" s="335">
        <v>515</v>
      </c>
      <c r="C91" s="336" t="str">
        <f>VLOOKUP(B91,'Уч ЮН'!$A$3:$G$447,2,FALSE)</f>
        <v>Гусейнов Михаил</v>
      </c>
      <c r="D91" s="337">
        <f>VLOOKUP(B91,'Уч ЮН'!$A$3:$G$447,3,FALSE)</f>
        <v>2003</v>
      </c>
      <c r="E91" s="334" t="str">
        <f>VLOOKUP(B91,'Уч ЮН'!$A$3:$G$447,4,FALSE)</f>
        <v>2</v>
      </c>
      <c r="F91" s="336" t="str">
        <f>VLOOKUP(B91,'Уч ЮН'!$A$3:$G$447,5,FALSE)</f>
        <v>Пензенская</v>
      </c>
      <c r="G91" s="96" t="str">
        <f>VLOOKUP(B91,'Уч ЮН'!$A$3:$G$447,6,FALSE)</f>
        <v>КСШОР</v>
      </c>
      <c r="H91" s="45">
        <f t="shared" si="7"/>
        <v>25.3</v>
      </c>
      <c r="I91" s="45"/>
      <c r="J91" s="327">
        <f t="shared" si="5"/>
        <v>3</v>
      </c>
      <c r="K91" s="328" t="str">
        <f>VLOOKUP(B91,'Уч ЮН'!$A$3:$I$447,8,FALSE)</f>
        <v>л</v>
      </c>
      <c r="L91" s="327"/>
      <c r="M91" s="329">
        <v>25.3</v>
      </c>
      <c r="N91" s="329"/>
      <c r="O91" s="330">
        <f t="shared" si="6"/>
        <v>25.3</v>
      </c>
      <c r="P91" s="331" t="str">
        <f>VLOOKUP(B91,'Уч ЮН'!$A$3:$G$447,7,FALSE)</f>
        <v>Карасик Н.А.,А.Г.</v>
      </c>
      <c r="Q91" s="332">
        <v>1</v>
      </c>
      <c r="AF91" s="49"/>
      <c r="AG91" s="49"/>
      <c r="AH91" s="49"/>
      <c r="AI91" s="49"/>
      <c r="AJ91" s="49"/>
      <c r="AK91" s="49"/>
      <c r="AL91" s="49"/>
    </row>
    <row r="92" spans="1:38" s="1" customFormat="1" ht="13.5" customHeight="1">
      <c r="A92" s="369">
        <v>32</v>
      </c>
      <c r="B92" s="335">
        <v>492</v>
      </c>
      <c r="C92" s="336" t="str">
        <f>VLOOKUP(B92,'Уч ЮН'!$A$3:$G$447,2,FALSE)</f>
        <v>Хохлов Матвей</v>
      </c>
      <c r="D92" s="337">
        <f>VLOOKUP(B92,'Уч ЮН'!$A$3:$G$447,3,FALSE)</f>
        <v>2003</v>
      </c>
      <c r="E92" s="334" t="str">
        <f>VLOOKUP(B92,'Уч ЮН'!$A$3:$G$447,4,FALSE)</f>
        <v>2</v>
      </c>
      <c r="F92" s="336" t="str">
        <f>VLOOKUP(B92,'Уч ЮН'!$A$3:$G$447,5,FALSE)</f>
        <v>Пензенская</v>
      </c>
      <c r="G92" s="96" t="str">
        <f>VLOOKUP(B92,'Уч ЮН'!$A$3:$G$447,6,FALSE)</f>
        <v>КСШОР</v>
      </c>
      <c r="H92" s="45">
        <f t="shared" si="7"/>
        <v>25.4</v>
      </c>
      <c r="I92" s="45"/>
      <c r="J92" s="327">
        <f t="shared" si="5"/>
        <v>3</v>
      </c>
      <c r="K92" s="328" t="str">
        <f>VLOOKUP(B92,'Уч ЮН'!$A$3:$I$447,8,FALSE)</f>
        <v>л</v>
      </c>
      <c r="L92" s="327"/>
      <c r="M92" s="329">
        <v>25.4</v>
      </c>
      <c r="N92" s="329"/>
      <c r="O92" s="330">
        <f t="shared" si="6"/>
        <v>25.4</v>
      </c>
      <c r="P92" s="331" t="str">
        <f>VLOOKUP(B92,'Уч ЮН'!$A$3:$G$447,7,FALSE)</f>
        <v>Карасик Н.А.,А.Г.</v>
      </c>
      <c r="Q92" s="332">
        <v>3</v>
      </c>
      <c r="AF92" s="49"/>
      <c r="AG92" s="49"/>
      <c r="AH92" s="49"/>
      <c r="AI92" s="49"/>
      <c r="AJ92" s="49"/>
      <c r="AK92" s="49"/>
      <c r="AL92" s="49"/>
    </row>
    <row r="93" spans="1:38" s="1" customFormat="1" ht="13.5" customHeight="1">
      <c r="A93" s="369">
        <v>33</v>
      </c>
      <c r="B93" s="335">
        <v>609</v>
      </c>
      <c r="C93" s="336" t="str">
        <f>VLOOKUP(B93,'Уч ЮН'!$A$3:$G$447,2,FALSE)</f>
        <v>Дужников Даниил</v>
      </c>
      <c r="D93" s="337">
        <f>VLOOKUP(B93,'Уч ЮН'!$A$3:$G$447,3,FALSE)</f>
        <v>2003</v>
      </c>
      <c r="E93" s="334" t="str">
        <f>VLOOKUP(B93,'Уч ЮН'!$A$3:$G$447,4,FALSE)</f>
        <v>2</v>
      </c>
      <c r="F93" s="336" t="str">
        <f>VLOOKUP(B93,'Уч ЮН'!$A$3:$G$447,5,FALSE)</f>
        <v>Пензенская</v>
      </c>
      <c r="G93" s="96" t="str">
        <f>VLOOKUP(B93,'Уч ЮН'!$A$3:$G$447,6,FALSE)</f>
        <v>СШ-6</v>
      </c>
      <c r="H93" s="45">
        <f t="shared" si="7"/>
        <v>25.5</v>
      </c>
      <c r="I93" s="45"/>
      <c r="J93" s="327">
        <f t="shared" si="5"/>
        <v>3</v>
      </c>
      <c r="K93" s="328" t="str">
        <f>VLOOKUP(B93,'Уч ЮН'!$A$3:$I$447,8,FALSE)</f>
        <v>л</v>
      </c>
      <c r="L93" s="327"/>
      <c r="M93" s="329">
        <v>25.5</v>
      </c>
      <c r="N93" s="329"/>
      <c r="O93" s="330">
        <f aca="true" t="shared" si="8" ref="O93:O119">SMALL(M93:N93,1)+0</f>
        <v>25.5</v>
      </c>
      <c r="P93" s="331" t="str">
        <f>VLOOKUP(B93,'Уч ЮН'!$A$3:$G$447,7,FALSE)</f>
        <v>Красновы Р.Б.,К.И.</v>
      </c>
      <c r="Q93" s="332">
        <v>2</v>
      </c>
      <c r="AF93" s="49"/>
      <c r="AG93" s="49"/>
      <c r="AH93" s="49"/>
      <c r="AI93" s="49"/>
      <c r="AJ93" s="49"/>
      <c r="AK93" s="49"/>
      <c r="AL93" s="49"/>
    </row>
    <row r="94" spans="1:38" s="1" customFormat="1" ht="13.5" customHeight="1">
      <c r="A94" s="369">
        <v>34</v>
      </c>
      <c r="B94" s="335">
        <v>68</v>
      </c>
      <c r="C94" s="336" t="str">
        <f>VLOOKUP(B94,'Уч ЮН'!$A$3:$G$447,2,FALSE)</f>
        <v>Литвиненко Даниил</v>
      </c>
      <c r="D94" s="337">
        <f>VLOOKUP(B94,'Уч ЮН'!$A$3:$G$447,3,FALSE)</f>
        <v>2003</v>
      </c>
      <c r="E94" s="334" t="str">
        <f>VLOOKUP(B94,'Уч ЮН'!$A$3:$G$447,4,FALSE)</f>
        <v>3</v>
      </c>
      <c r="F94" s="336" t="str">
        <f>VLOOKUP(B94,'Уч ЮН'!$A$3:$G$447,5,FALSE)</f>
        <v>Саратовская</v>
      </c>
      <c r="G94" s="96" t="str">
        <f>VLOOKUP(B94,'Уч ЮН'!$A$3:$G$447,6,FALSE)</f>
        <v>ДЮСШ Энгельс</v>
      </c>
      <c r="H94" s="45">
        <f t="shared" si="7"/>
        <v>25.5</v>
      </c>
      <c r="I94" s="45"/>
      <c r="J94" s="327">
        <f t="shared" si="5"/>
        <v>3</v>
      </c>
      <c r="K94" s="328">
        <f>VLOOKUP(B94,'Уч ЮН'!$A$3:$I$447,8,FALSE)</f>
        <v>0</v>
      </c>
      <c r="L94" s="327"/>
      <c r="M94" s="329">
        <v>25.5</v>
      </c>
      <c r="N94" s="329"/>
      <c r="O94" s="330">
        <f t="shared" si="8"/>
        <v>25.5</v>
      </c>
      <c r="P94" s="331" t="str">
        <f>VLOOKUP(B94,'Уч ЮН'!$A$3:$G$447,7,FALSE)</f>
        <v>Ромашко М.А.</v>
      </c>
      <c r="Q94" s="332">
        <v>3</v>
      </c>
      <c r="AF94" s="49"/>
      <c r="AG94" s="49"/>
      <c r="AH94" s="49"/>
      <c r="AI94" s="49"/>
      <c r="AJ94" s="49"/>
      <c r="AK94" s="49"/>
      <c r="AL94" s="49"/>
    </row>
    <row r="95" spans="1:38" s="1" customFormat="1" ht="13.5" customHeight="1">
      <c r="A95" s="369">
        <v>35</v>
      </c>
      <c r="B95" s="335">
        <v>76</v>
      </c>
      <c r="C95" s="336" t="str">
        <f>VLOOKUP(B95,'Уч ЮН'!$A$3:$G$447,2,FALSE)</f>
        <v>Струев Сергей</v>
      </c>
      <c r="D95" s="337">
        <f>VLOOKUP(B95,'Уч ЮН'!$A$3:$G$447,3,FALSE)</f>
        <v>2002</v>
      </c>
      <c r="E95" s="334" t="str">
        <f>VLOOKUP(B95,'Уч ЮН'!$A$3:$G$447,4,FALSE)</f>
        <v>2</v>
      </c>
      <c r="F95" s="336" t="str">
        <f>VLOOKUP(B95,'Уч ЮН'!$A$3:$G$447,5,FALSE)</f>
        <v>Саратовская</v>
      </c>
      <c r="G95" s="96" t="str">
        <f>VLOOKUP(B95,'Уч ЮН'!$A$3:$G$447,6,FALSE)</f>
        <v>ДЮСШ Энгельс</v>
      </c>
      <c r="H95" s="45">
        <f t="shared" si="7"/>
        <v>25.5</v>
      </c>
      <c r="I95" s="45"/>
      <c r="J95" s="327">
        <f t="shared" si="5"/>
        <v>3</v>
      </c>
      <c r="K95" s="328">
        <f>VLOOKUP(B95,'Уч ЮН'!$A$3:$I$447,8,FALSE)</f>
        <v>0</v>
      </c>
      <c r="L95" s="327"/>
      <c r="M95" s="329">
        <v>25.5</v>
      </c>
      <c r="N95" s="329"/>
      <c r="O95" s="330">
        <f t="shared" si="8"/>
        <v>25.5</v>
      </c>
      <c r="P95" s="331" t="str">
        <f>VLOOKUP(B95,'Уч ЮН'!$A$3:$G$447,7,FALSE)</f>
        <v>Минахметова О.В.</v>
      </c>
      <c r="Q95" s="332">
        <v>2</v>
      </c>
      <c r="AF95" s="49"/>
      <c r="AG95" s="49"/>
      <c r="AH95" s="49"/>
      <c r="AI95" s="49"/>
      <c r="AJ95" s="49"/>
      <c r="AK95" s="49"/>
      <c r="AL95" s="49"/>
    </row>
    <row r="96" spans="1:38" s="1" customFormat="1" ht="13.5" customHeight="1">
      <c r="A96" s="369">
        <v>36</v>
      </c>
      <c r="B96" s="335">
        <v>493</v>
      </c>
      <c r="C96" s="336" t="str">
        <f>VLOOKUP(B96,'Уч ЮН'!$A$3:$G$447,2,FALSE)</f>
        <v>Панькин Сергей</v>
      </c>
      <c r="D96" s="337">
        <f>VLOOKUP(B96,'Уч ЮН'!$A$3:$G$447,3,FALSE)</f>
        <v>2003</v>
      </c>
      <c r="E96" s="334" t="str">
        <f>VLOOKUP(B96,'Уч ЮН'!$A$3:$G$447,4,FALSE)</f>
        <v>3</v>
      </c>
      <c r="F96" s="336" t="str">
        <f>VLOOKUP(B96,'Уч ЮН'!$A$3:$G$447,5,FALSE)</f>
        <v>Пензенская</v>
      </c>
      <c r="G96" s="96" t="str">
        <f>VLOOKUP(B96,'Уч ЮН'!$A$3:$G$447,6,FALSE)</f>
        <v>КСШОР</v>
      </c>
      <c r="H96" s="45">
        <f t="shared" si="7"/>
        <v>25.6</v>
      </c>
      <c r="I96" s="45"/>
      <c r="J96" s="327">
        <f t="shared" si="5"/>
        <v>3</v>
      </c>
      <c r="K96" s="328" t="str">
        <f>VLOOKUP(B96,'Уч ЮН'!$A$3:$I$447,8,FALSE)</f>
        <v>л</v>
      </c>
      <c r="L96" s="327"/>
      <c r="M96" s="329">
        <v>25.6</v>
      </c>
      <c r="N96" s="329"/>
      <c r="O96" s="330">
        <f t="shared" si="8"/>
        <v>25.6</v>
      </c>
      <c r="P96" s="331" t="str">
        <f>VLOOKUP(B96,'Уч ЮН'!$A$3:$G$447,7,FALSE)</f>
        <v>Карасик Н.А.,А.Г.</v>
      </c>
      <c r="Q96" s="332">
        <v>2</v>
      </c>
      <c r="AF96" s="49"/>
      <c r="AG96" s="49"/>
      <c r="AH96" s="49"/>
      <c r="AI96" s="49"/>
      <c r="AJ96" s="49"/>
      <c r="AK96" s="49"/>
      <c r="AL96" s="49"/>
    </row>
    <row r="97" spans="1:38" s="1" customFormat="1" ht="13.5" customHeight="1">
      <c r="A97" s="369">
        <v>37</v>
      </c>
      <c r="B97" s="335">
        <v>327</v>
      </c>
      <c r="C97" s="336" t="str">
        <f>VLOOKUP(B97,'Уч ЮН'!$A$3:$G$447,2,FALSE)</f>
        <v>Бабин Павел </v>
      </c>
      <c r="D97" s="337">
        <f>VLOOKUP(B97,'Уч ЮН'!$A$3:$G$447,3,FALSE)</f>
        <v>2003</v>
      </c>
      <c r="E97" s="334">
        <f>VLOOKUP(B97,'Уч ЮН'!$A$3:$G$447,4,FALSE)</f>
        <v>2</v>
      </c>
      <c r="F97" s="336" t="str">
        <f>VLOOKUP(B97,'Уч ЮН'!$A$3:$G$447,5,FALSE)</f>
        <v>Тамбовская</v>
      </c>
      <c r="G97" s="96" t="str">
        <f>VLOOKUP(B97,'Уч ЮН'!$A$3:$G$447,6,FALSE)</f>
        <v>ДЮСШ-1</v>
      </c>
      <c r="H97" s="45">
        <f aca="true" t="shared" si="9" ref="H97:H119">M97</f>
        <v>25.6</v>
      </c>
      <c r="I97" s="45"/>
      <c r="J97" s="327">
        <f t="shared" si="5"/>
        <v>3</v>
      </c>
      <c r="K97" s="328">
        <f>VLOOKUP(B97,'Уч ЮН'!$A$3:$I$447,8,FALSE)</f>
        <v>0</v>
      </c>
      <c r="L97" s="327"/>
      <c r="M97" s="329">
        <v>25.6</v>
      </c>
      <c r="N97" s="329"/>
      <c r="O97" s="330">
        <f t="shared" si="8"/>
        <v>25.6</v>
      </c>
      <c r="P97" s="331" t="str">
        <f>VLOOKUP(B97,'Уч ЮН'!$A$3:$G$447,7,FALSE)</f>
        <v>Чернова Г.Н.</v>
      </c>
      <c r="Q97" s="332">
        <v>2</v>
      </c>
      <c r="AF97" s="49"/>
      <c r="AG97" s="49"/>
      <c r="AH97" s="49"/>
      <c r="AI97" s="49"/>
      <c r="AJ97" s="49"/>
      <c r="AK97" s="49"/>
      <c r="AL97" s="49"/>
    </row>
    <row r="98" spans="1:38" s="1" customFormat="1" ht="13.5" customHeight="1">
      <c r="A98" s="369">
        <v>38</v>
      </c>
      <c r="B98" s="335">
        <v>308</v>
      </c>
      <c r="C98" s="336" t="str">
        <f>VLOOKUP(B98,'Уч ЮН'!$A$3:$G$447,2,FALSE)</f>
        <v>Панасюк Михаил</v>
      </c>
      <c r="D98" s="337">
        <f>VLOOKUP(B98,'Уч ЮН'!$A$3:$G$447,3,FALSE)</f>
        <v>2003</v>
      </c>
      <c r="E98" s="334"/>
      <c r="F98" s="336" t="str">
        <f>VLOOKUP(B98,'Уч ЮН'!$A$3:$G$447,5,FALSE)</f>
        <v>Пензенская</v>
      </c>
      <c r="G98" s="96" t="str">
        <f>VLOOKUP(B98,'Уч ЮН'!$A$3:$G$447,6,FALSE)</f>
        <v>ДЮСШ Башмаково</v>
      </c>
      <c r="H98" s="45">
        <f t="shared" si="9"/>
        <v>25.6</v>
      </c>
      <c r="I98" s="45"/>
      <c r="J98" s="327">
        <f t="shared" si="5"/>
        <v>3</v>
      </c>
      <c r="K98" s="328">
        <f>VLOOKUP(B98,'Уч ЮН'!$A$3:$I$447,8,FALSE)</f>
        <v>0</v>
      </c>
      <c r="L98" s="327"/>
      <c r="M98" s="329">
        <v>25.6</v>
      </c>
      <c r="N98" s="329"/>
      <c r="O98" s="330">
        <f t="shared" si="8"/>
        <v>25.6</v>
      </c>
      <c r="P98" s="331" t="str">
        <f>VLOOKUP(B98,'Уч ЮН'!$A$3:$G$447,7,FALSE)</f>
        <v>Васин И.С.</v>
      </c>
      <c r="Q98" s="332">
        <v>4</v>
      </c>
      <c r="AF98" s="49"/>
      <c r="AG98" s="49"/>
      <c r="AH98" s="49"/>
      <c r="AI98" s="49"/>
      <c r="AJ98" s="49"/>
      <c r="AK98" s="49"/>
      <c r="AL98" s="49"/>
    </row>
    <row r="99" spans="1:38" s="1" customFormat="1" ht="13.5" customHeight="1">
      <c r="A99" s="369">
        <v>39</v>
      </c>
      <c r="B99" s="335">
        <v>331</v>
      </c>
      <c r="C99" s="336" t="str">
        <f>VLOOKUP(B99,'Уч ЮН'!$A$3:$G$447,2,FALSE)</f>
        <v>Кочетов Антон </v>
      </c>
      <c r="D99" s="337">
        <f>VLOOKUP(B99,'Уч ЮН'!$A$3:$G$447,3,FALSE)</f>
        <v>2002</v>
      </c>
      <c r="E99" s="334" t="str">
        <f>VLOOKUP(B99,'Уч ЮН'!$A$3:$G$447,4,FALSE)</f>
        <v>3</v>
      </c>
      <c r="F99" s="336" t="str">
        <f>VLOOKUP(B99,'Уч ЮН'!$A$3:$G$447,5,FALSE)</f>
        <v>Тамбовская</v>
      </c>
      <c r="G99" s="96" t="str">
        <f>VLOOKUP(B99,'Уч ЮН'!$A$3:$G$447,6,FALSE)</f>
        <v>ДЮСШ-1</v>
      </c>
      <c r="H99" s="45">
        <f t="shared" si="9"/>
        <v>25.7</v>
      </c>
      <c r="I99" s="45"/>
      <c r="J99" s="327">
        <f t="shared" si="5"/>
        <v>3</v>
      </c>
      <c r="K99" s="328">
        <f>VLOOKUP(B99,'Уч ЮН'!$A$3:$I$447,8,FALSE)</f>
        <v>0</v>
      </c>
      <c r="L99" s="327"/>
      <c r="M99" s="329">
        <v>25.7</v>
      </c>
      <c r="N99" s="329"/>
      <c r="O99" s="330">
        <f t="shared" si="8"/>
        <v>25.7</v>
      </c>
      <c r="P99" s="331" t="str">
        <f>VLOOKUP(B99,'Уч ЮН'!$A$3:$G$447,7,FALSE)</f>
        <v>Чернова Г.Н.</v>
      </c>
      <c r="Q99" s="332">
        <v>3</v>
      </c>
      <c r="AF99" s="49"/>
      <c r="AG99" s="49"/>
      <c r="AH99" s="49"/>
      <c r="AI99" s="49"/>
      <c r="AJ99" s="49"/>
      <c r="AK99" s="49"/>
      <c r="AL99" s="49"/>
    </row>
    <row r="100" spans="1:38" s="1" customFormat="1" ht="13.5" customHeight="1">
      <c r="A100" s="369">
        <v>40</v>
      </c>
      <c r="B100" s="335">
        <v>272</v>
      </c>
      <c r="C100" s="336" t="str">
        <f>VLOOKUP(B100,'Уч ЮН'!$A$3:$G$447,2,FALSE)</f>
        <v>Черняйкин Никита</v>
      </c>
      <c r="D100" s="337">
        <f>VLOOKUP(B100,'Уч ЮН'!$A$3:$G$447,3,FALSE)</f>
        <v>2003</v>
      </c>
      <c r="E100" s="334" t="str">
        <f>VLOOKUP(B100,'Уч ЮН'!$A$3:$G$447,4,FALSE)</f>
        <v>3</v>
      </c>
      <c r="F100" s="336" t="str">
        <f>VLOOKUP(B100,'Уч ЮН'!$A$3:$G$447,5,FALSE)</f>
        <v>Пензенская</v>
      </c>
      <c r="G100" s="96" t="str">
        <f>VLOOKUP(B100,'Уч ЮН'!$A$3:$G$447,6,FALSE)</f>
        <v>СОШ Засечное</v>
      </c>
      <c r="H100" s="45">
        <f t="shared" si="9"/>
        <v>25.8</v>
      </c>
      <c r="I100" s="45"/>
      <c r="J100" s="327">
        <f t="shared" si="5"/>
        <v>3</v>
      </c>
      <c r="K100" s="328">
        <f>VLOOKUP(B100,'Уч ЮН'!$A$3:$I$447,8,FALSE)</f>
        <v>0</v>
      </c>
      <c r="L100" s="327"/>
      <c r="M100" s="329">
        <v>25.8</v>
      </c>
      <c r="N100" s="329"/>
      <c r="O100" s="330">
        <f t="shared" si="8"/>
        <v>25.8</v>
      </c>
      <c r="P100" s="331" t="str">
        <f>VLOOKUP(B100,'Уч ЮН'!$A$3:$G$447,7,FALSE)</f>
        <v>Димаев М.Р./Димаев Р.Р.</v>
      </c>
      <c r="Q100" s="332">
        <v>3</v>
      </c>
      <c r="AF100" s="49"/>
      <c r="AG100" s="49"/>
      <c r="AH100" s="49"/>
      <c r="AI100" s="49"/>
      <c r="AJ100" s="49"/>
      <c r="AK100" s="49"/>
      <c r="AL100" s="49"/>
    </row>
    <row r="101" spans="1:38" s="1" customFormat="1" ht="13.5" customHeight="1">
      <c r="A101" s="369">
        <v>41</v>
      </c>
      <c r="B101" s="335">
        <v>326</v>
      </c>
      <c r="C101" s="336" t="str">
        <f>VLOOKUP(B101,'Уч ЮН'!$A$3:$G$447,2,FALSE)</f>
        <v>Мельник Виталий</v>
      </c>
      <c r="D101" s="337">
        <f>VLOOKUP(B101,'Уч ЮН'!$A$3:$G$447,3,FALSE)</f>
        <v>2002</v>
      </c>
      <c r="E101" s="334">
        <f>VLOOKUP(B101,'Уч ЮН'!$A$3:$G$447,4,FALSE)</f>
        <v>3</v>
      </c>
      <c r="F101" s="336" t="str">
        <f>VLOOKUP(B101,'Уч ЮН'!$A$3:$G$447,5,FALSE)</f>
        <v>Тамбовская</v>
      </c>
      <c r="G101" s="96" t="str">
        <f>VLOOKUP(B101,'Уч ЮН'!$A$3:$G$447,6,FALSE)</f>
        <v>ДЮСШ-1</v>
      </c>
      <c r="H101" s="45">
        <f t="shared" si="9"/>
        <v>25.8</v>
      </c>
      <c r="I101" s="45"/>
      <c r="J101" s="327">
        <f t="shared" si="5"/>
        <v>3</v>
      </c>
      <c r="K101" s="328">
        <f>VLOOKUP(B101,'Уч ЮН'!$A$3:$I$447,8,FALSE)</f>
        <v>0</v>
      </c>
      <c r="L101" s="327"/>
      <c r="M101" s="329">
        <v>25.8</v>
      </c>
      <c r="N101" s="329"/>
      <c r="O101" s="330">
        <f t="shared" si="8"/>
        <v>25.8</v>
      </c>
      <c r="P101" s="331" t="str">
        <f>VLOOKUP(B101,'Уч ЮН'!$A$3:$G$447,7,FALSE)</f>
        <v>Чернова Г.Н.</v>
      </c>
      <c r="Q101" s="332">
        <v>3</v>
      </c>
      <c r="AF101" s="49"/>
      <c r="AG101" s="49"/>
      <c r="AH101" s="49"/>
      <c r="AI101" s="49"/>
      <c r="AJ101" s="49"/>
      <c r="AK101" s="49"/>
      <c r="AL101" s="49"/>
    </row>
    <row r="102" spans="1:38" s="1" customFormat="1" ht="13.5" customHeight="1">
      <c r="A102" s="369">
        <v>42</v>
      </c>
      <c r="B102" s="335">
        <v>221</v>
      </c>
      <c r="C102" s="336" t="str">
        <f>VLOOKUP(B102,'Уч ЮН'!$A$3:$G$447,2,FALSE)</f>
        <v>Юрин Иван</v>
      </c>
      <c r="D102" s="337">
        <f>VLOOKUP(B102,'Уч ЮН'!$A$3:$G$447,3,FALSE)</f>
        <v>2003</v>
      </c>
      <c r="E102" s="334" t="str">
        <f>VLOOKUP(B102,'Уч ЮН'!$A$3:$G$447,4,FALSE)</f>
        <v>2</v>
      </c>
      <c r="F102" s="336" t="str">
        <f>VLOOKUP(B102,'Уч ЮН'!$A$3:$G$447,5,FALSE)</f>
        <v>Пензенская</v>
      </c>
      <c r="G102" s="96" t="str">
        <f>VLOOKUP(B102,'Уч ЮН'!$A$3:$G$447,6,FALSE)</f>
        <v>ДЮСШ Нижнеломовский</v>
      </c>
      <c r="H102" s="45">
        <f t="shared" si="9"/>
        <v>26.1</v>
      </c>
      <c r="I102" s="45"/>
      <c r="J102" s="327">
        <f t="shared" si="5"/>
        <v>3</v>
      </c>
      <c r="K102" s="328">
        <f>VLOOKUP(B102,'Уч ЮН'!$A$3:$I$447,8,FALSE)</f>
        <v>0</v>
      </c>
      <c r="L102" s="327"/>
      <c r="M102" s="329">
        <v>26.1</v>
      </c>
      <c r="N102" s="329"/>
      <c r="O102" s="330">
        <f t="shared" si="8"/>
        <v>26.1</v>
      </c>
      <c r="P102" s="331" t="str">
        <f>VLOOKUP(B102,'Уч ЮН'!$A$3:$G$447,7,FALSE)</f>
        <v>Бесчастнова Л.Н.</v>
      </c>
      <c r="Q102" s="332">
        <v>3</v>
      </c>
      <c r="AF102" s="49"/>
      <c r="AG102" s="49"/>
      <c r="AH102" s="49"/>
      <c r="AI102" s="49"/>
      <c r="AJ102" s="49"/>
      <c r="AK102" s="49"/>
      <c r="AL102" s="49"/>
    </row>
    <row r="103" spans="1:38" s="1" customFormat="1" ht="13.5" customHeight="1">
      <c r="A103" s="369">
        <v>43</v>
      </c>
      <c r="B103" s="335">
        <v>646</v>
      </c>
      <c r="C103" s="336" t="str">
        <f>VLOOKUP(B103,'Уч ЮН'!$A$3:$G$447,2,FALSE)</f>
        <v>Абросимов Матвей</v>
      </c>
      <c r="D103" s="337">
        <f>VLOOKUP(B103,'Уч ЮН'!$A$3:$G$447,3,FALSE)</f>
        <v>2003</v>
      </c>
      <c r="E103" s="334" t="str">
        <f>VLOOKUP(B103,'Уч ЮН'!$A$3:$G$447,4,FALSE)</f>
        <v>3</v>
      </c>
      <c r="F103" s="336" t="str">
        <f>VLOOKUP(B103,'Уч ЮН'!$A$3:$G$447,5,FALSE)</f>
        <v>Пензенская</v>
      </c>
      <c r="G103" s="96" t="str">
        <f>VLOOKUP(B103,'Уч ЮН'!$A$3:$G$447,6,FALSE)</f>
        <v>СШОР Заречный</v>
      </c>
      <c r="H103" s="45">
        <f t="shared" si="9"/>
        <v>26.2</v>
      </c>
      <c r="I103" s="45"/>
      <c r="J103" s="327">
        <f t="shared" si="5"/>
        <v>3</v>
      </c>
      <c r="K103" s="328">
        <f>VLOOKUP(B103,'Уч ЮН'!$A$3:$I$447,8,FALSE)</f>
        <v>0</v>
      </c>
      <c r="L103" s="327"/>
      <c r="M103" s="329">
        <v>26.2</v>
      </c>
      <c r="N103" s="329"/>
      <c r="O103" s="330">
        <f t="shared" si="8"/>
        <v>26.2</v>
      </c>
      <c r="P103" s="331" t="str">
        <f>VLOOKUP(B103,'Уч ЮН'!$A$3:$G$447,7,FALSE)</f>
        <v>Жиженкова С.С.</v>
      </c>
      <c r="Q103" s="332">
        <v>3</v>
      </c>
      <c r="AF103" s="49"/>
      <c r="AG103" s="49"/>
      <c r="AH103" s="49"/>
      <c r="AI103" s="49"/>
      <c r="AJ103" s="49"/>
      <c r="AK103" s="49"/>
      <c r="AL103" s="49"/>
    </row>
    <row r="104" spans="1:38" s="1" customFormat="1" ht="13.5" customHeight="1">
      <c r="A104" s="369">
        <v>44</v>
      </c>
      <c r="B104" s="335">
        <v>610</v>
      </c>
      <c r="C104" s="336" t="str">
        <f>VLOOKUP(B104,'Уч ЮН'!$A$3:$G$447,2,FALSE)</f>
        <v>Козлов Никита</v>
      </c>
      <c r="D104" s="337">
        <f>VLOOKUP(B104,'Уч ЮН'!$A$3:$G$447,3,FALSE)</f>
        <v>2002</v>
      </c>
      <c r="E104" s="334" t="str">
        <f>VLOOKUP(B104,'Уч ЮН'!$A$3:$G$447,4,FALSE)</f>
        <v>2</v>
      </c>
      <c r="F104" s="336" t="str">
        <f>VLOOKUP(B104,'Уч ЮН'!$A$3:$G$447,5,FALSE)</f>
        <v>Пензенская</v>
      </c>
      <c r="G104" s="96" t="str">
        <f>VLOOKUP(B104,'Уч ЮН'!$A$3:$G$447,6,FALSE)</f>
        <v>СШ-6</v>
      </c>
      <c r="H104" s="45">
        <f t="shared" si="9"/>
        <v>26.2</v>
      </c>
      <c r="I104" s="45"/>
      <c r="J104" s="327">
        <f t="shared" si="5"/>
        <v>3</v>
      </c>
      <c r="K104" s="328" t="str">
        <f>VLOOKUP(B104,'Уч ЮН'!$A$3:$I$447,8,FALSE)</f>
        <v>л</v>
      </c>
      <c r="L104" s="327"/>
      <c r="M104" s="329">
        <v>26.2</v>
      </c>
      <c r="N104" s="329"/>
      <c r="O104" s="330">
        <f t="shared" si="8"/>
        <v>26.2</v>
      </c>
      <c r="P104" s="331" t="str">
        <f>VLOOKUP(B104,'Уч ЮН'!$A$3:$G$447,7,FALSE)</f>
        <v>Красновы Р.Б.,К.И.</v>
      </c>
      <c r="Q104" s="332">
        <v>3</v>
      </c>
      <c r="AF104" s="49"/>
      <c r="AG104" s="49"/>
      <c r="AH104" s="49"/>
      <c r="AI104" s="49"/>
      <c r="AJ104" s="49"/>
      <c r="AK104" s="49"/>
      <c r="AL104" s="49"/>
    </row>
    <row r="105" spans="1:38" s="1" customFormat="1" ht="13.5" customHeight="1">
      <c r="A105" s="369">
        <v>45</v>
      </c>
      <c r="B105" s="335">
        <v>118</v>
      </c>
      <c r="C105" s="336" t="str">
        <f>VLOOKUP(B105,'Уч ЮН'!$A$3:$G$447,2,FALSE)</f>
        <v>Благонравов Олег</v>
      </c>
      <c r="D105" s="337">
        <f>VLOOKUP(B105,'Уч ЮН'!$A$3:$G$447,3,FALSE)</f>
        <v>2003</v>
      </c>
      <c r="E105" s="334">
        <f>VLOOKUP(B105,'Уч ЮН'!$A$3:$G$447,4,FALSE)</f>
        <v>3</v>
      </c>
      <c r="F105" s="336" t="str">
        <f>VLOOKUP(B105,'Уч ЮН'!$A$3:$G$447,5,FALSE)</f>
        <v>Саратовская</v>
      </c>
      <c r="G105" s="96" t="str">
        <f>VLOOKUP(B105,'Уч ЮН'!$A$3:$G$447,6,FALSE)</f>
        <v>СШОР-6</v>
      </c>
      <c r="H105" s="45">
        <f t="shared" si="9"/>
        <v>26.4</v>
      </c>
      <c r="I105" s="45"/>
      <c r="J105" s="327">
        <f t="shared" si="5"/>
        <v>3</v>
      </c>
      <c r="K105" s="328">
        <f>VLOOKUP(B105,'Уч ЮН'!$A$3:$I$447,8,FALSE)</f>
        <v>0</v>
      </c>
      <c r="L105" s="327"/>
      <c r="M105" s="329">
        <v>26.4</v>
      </c>
      <c r="N105" s="329"/>
      <c r="O105" s="330">
        <f t="shared" si="8"/>
        <v>26.4</v>
      </c>
      <c r="P105" s="331" t="str">
        <f>VLOOKUP(B105,'Уч ЮН'!$A$3:$G$447,7,FALSE)</f>
        <v>Прокофьева Е.П.</v>
      </c>
      <c r="Q105" s="332">
        <v>3</v>
      </c>
      <c r="AF105" s="49"/>
      <c r="AG105" s="49"/>
      <c r="AH105" s="49"/>
      <c r="AI105" s="49"/>
      <c r="AJ105" s="49"/>
      <c r="AK105" s="49"/>
      <c r="AL105" s="49"/>
    </row>
    <row r="106" spans="1:38" s="1" customFormat="1" ht="13.5" customHeight="1">
      <c r="A106" s="369">
        <v>46</v>
      </c>
      <c r="B106" s="335">
        <v>64</v>
      </c>
      <c r="C106" s="336" t="str">
        <f>VLOOKUP(B106,'Уч ЮН'!$A$3:$G$447,2,FALSE)</f>
        <v>Домрачев Никита </v>
      </c>
      <c r="D106" s="337">
        <f>VLOOKUP(B106,'Уч ЮН'!$A$3:$G$447,3,FALSE)</f>
        <v>2002</v>
      </c>
      <c r="E106" s="334">
        <f>VLOOKUP(B106,'Уч ЮН'!$A$3:$G$447,4,FALSE)</f>
        <v>3</v>
      </c>
      <c r="F106" s="336" t="str">
        <f>VLOOKUP(B106,'Уч ЮН'!$A$3:$G$447,5,FALSE)</f>
        <v>Саратовская</v>
      </c>
      <c r="G106" s="96" t="str">
        <f>VLOOKUP(B106,'Уч ЮН'!$A$3:$G$447,6,FALSE)</f>
        <v>ДЮСШ Энгельс</v>
      </c>
      <c r="H106" s="45">
        <f t="shared" si="9"/>
        <v>26.6</v>
      </c>
      <c r="I106" s="45"/>
      <c r="J106" s="327" t="str">
        <f t="shared" si="5"/>
        <v>1ю</v>
      </c>
      <c r="K106" s="328">
        <f>VLOOKUP(B106,'Уч ЮН'!$A$3:$I$447,8,FALSE)</f>
        <v>0</v>
      </c>
      <c r="L106" s="327"/>
      <c r="M106" s="329">
        <v>26.6</v>
      </c>
      <c r="N106" s="329"/>
      <c r="O106" s="330">
        <f t="shared" si="8"/>
        <v>26.6</v>
      </c>
      <c r="P106" s="331" t="str">
        <f>VLOOKUP(B106,'Уч ЮН'!$A$3:$G$447,7,FALSE)</f>
        <v>Кудашкина З.К.</v>
      </c>
      <c r="Q106" s="332">
        <v>2</v>
      </c>
      <c r="AF106" s="49"/>
      <c r="AG106" s="49"/>
      <c r="AH106" s="49"/>
      <c r="AI106" s="49"/>
      <c r="AJ106" s="49"/>
      <c r="AK106" s="49"/>
      <c r="AL106" s="49"/>
    </row>
    <row r="107" spans="1:38" s="1" customFormat="1" ht="13.5" customHeight="1">
      <c r="A107" s="369">
        <v>47</v>
      </c>
      <c r="B107" s="335">
        <v>180</v>
      </c>
      <c r="C107" s="336" t="str">
        <f>VLOOKUP(B107,'Уч ЮН'!$A$3:$G$447,2,FALSE)</f>
        <v>Попов Владимир</v>
      </c>
      <c r="D107" s="337">
        <f>VLOOKUP(B107,'Уч ЮН'!$A$3:$G$447,3,FALSE)</f>
        <v>2002</v>
      </c>
      <c r="E107" s="334" t="str">
        <f>VLOOKUP(B107,'Уч ЮН'!$A$3:$G$447,4,FALSE)</f>
        <v>1</v>
      </c>
      <c r="F107" s="336" t="str">
        <f>VLOOKUP(B107,'Уч ЮН'!$A$3:$G$447,5,FALSE)</f>
        <v>Пензенская</v>
      </c>
      <c r="G107" s="96" t="str">
        <f>VLOOKUP(B107,'Уч ЮН'!$A$3:$G$447,6,FALSE)</f>
        <v>СШ-6</v>
      </c>
      <c r="H107" s="45">
        <f t="shared" si="9"/>
        <v>27</v>
      </c>
      <c r="I107" s="45"/>
      <c r="J107" s="327" t="str">
        <f t="shared" si="5"/>
        <v>1ю</v>
      </c>
      <c r="K107" s="328">
        <f>VLOOKUP(B107,'Уч ЮН'!$A$3:$I$447,8,FALSE)</f>
        <v>0</v>
      </c>
      <c r="L107" s="327"/>
      <c r="M107" s="329">
        <v>27</v>
      </c>
      <c r="N107" s="329"/>
      <c r="O107" s="330">
        <f t="shared" si="8"/>
        <v>27</v>
      </c>
      <c r="P107" s="331" t="str">
        <f>VLOOKUP(B107,'Уч ЮН'!$A$3:$G$447,7,FALSE)</f>
        <v>Земсков А.М.</v>
      </c>
      <c r="Q107" s="332">
        <v>2</v>
      </c>
      <c r="AF107" s="49"/>
      <c r="AG107" s="49"/>
      <c r="AH107" s="49"/>
      <c r="AI107" s="49"/>
      <c r="AJ107" s="49"/>
      <c r="AK107" s="49"/>
      <c r="AL107" s="49"/>
    </row>
    <row r="108" spans="1:38" s="1" customFormat="1" ht="13.5" customHeight="1">
      <c r="A108" s="369">
        <v>48</v>
      </c>
      <c r="B108" s="335">
        <v>72</v>
      </c>
      <c r="C108" s="336" t="str">
        <f>VLOOKUP(B108,'Уч ЮН'!$A$3:$G$447,2,FALSE)</f>
        <v>Суздалев Владислав</v>
      </c>
      <c r="D108" s="337">
        <f>VLOOKUP(B108,'Уч ЮН'!$A$3:$G$447,3,FALSE)</f>
        <v>2003</v>
      </c>
      <c r="E108" s="334" t="str">
        <f>VLOOKUP(B108,'Уч ЮН'!$A$3:$G$447,4,FALSE)</f>
        <v>3</v>
      </c>
      <c r="F108" s="336" t="str">
        <f>VLOOKUP(B108,'Уч ЮН'!$A$3:$G$447,5,FALSE)</f>
        <v>Саратовская</v>
      </c>
      <c r="G108" s="96" t="str">
        <f>VLOOKUP(B108,'Уч ЮН'!$A$3:$G$447,6,FALSE)</f>
        <v>ДЮСШ Энгельс</v>
      </c>
      <c r="H108" s="45">
        <f t="shared" si="9"/>
        <v>27.6</v>
      </c>
      <c r="I108" s="45"/>
      <c r="J108" s="327" t="str">
        <f t="shared" si="5"/>
        <v>1ю</v>
      </c>
      <c r="K108" s="328">
        <f>VLOOKUP(B108,'Уч ЮН'!$A$3:$I$447,8,FALSE)</f>
        <v>0</v>
      </c>
      <c r="L108" s="327"/>
      <c r="M108" s="329">
        <v>27.6</v>
      </c>
      <c r="N108" s="329"/>
      <c r="O108" s="330">
        <f t="shared" si="8"/>
        <v>27.6</v>
      </c>
      <c r="P108" s="331" t="str">
        <f>VLOOKUP(B108,'Уч ЮН'!$A$3:$G$447,7,FALSE)</f>
        <v>Ромашко М.А.</v>
      </c>
      <c r="Q108" s="332">
        <v>3</v>
      </c>
      <c r="AF108" s="49"/>
      <c r="AG108" s="49"/>
      <c r="AH108" s="49"/>
      <c r="AI108" s="49"/>
      <c r="AJ108" s="49"/>
      <c r="AK108" s="49"/>
      <c r="AL108" s="49"/>
    </row>
    <row r="109" spans="1:38" s="1" customFormat="1" ht="13.5" customHeight="1">
      <c r="A109" s="369"/>
      <c r="B109" s="335">
        <v>405</v>
      </c>
      <c r="C109" s="336" t="str">
        <f>VLOOKUP(B109,'Уч ЮН'!$A$3:$G$447,2,FALSE)</f>
        <v>Мустафин Тимур</v>
      </c>
      <c r="D109" s="337">
        <f>VLOOKUP(B109,'Уч ЮН'!$A$3:$G$447,3,FALSE)</f>
        <v>2002</v>
      </c>
      <c r="E109" s="334">
        <f>VLOOKUP(B109,'Уч ЮН'!$A$3:$G$447,4,FALSE)</f>
        <v>1</v>
      </c>
      <c r="F109" s="336" t="str">
        <f>VLOOKUP(B109,'Уч ЮН'!$A$3:$G$447,5,FALSE)</f>
        <v>Самарская</v>
      </c>
      <c r="G109" s="96" t="str">
        <f>VLOOKUP(B109,'Уч ЮН'!$A$3:$G$447,6,FALSE)</f>
        <v>СШОР-2 Самара</v>
      </c>
      <c r="H109" s="370" t="str">
        <f t="shared" si="9"/>
        <v>дисквал.</v>
      </c>
      <c r="I109" s="45"/>
      <c r="J109" s="327"/>
      <c r="K109" s="328">
        <f>VLOOKUP(B109,'Уч ЮН'!$A$3:$I$447,8,FALSE)</f>
        <v>0</v>
      </c>
      <c r="L109" s="327"/>
      <c r="M109" s="329" t="s">
        <v>702</v>
      </c>
      <c r="N109" s="329"/>
      <c r="O109" s="330" t="e">
        <f t="shared" si="8"/>
        <v>#NUM!</v>
      </c>
      <c r="P109" s="331" t="str">
        <f>VLOOKUP(B109,'Уч ЮН'!$A$3:$G$447,7,FALSE)</f>
        <v>Зайцев И.С., Андронов Ю.В.</v>
      </c>
      <c r="Q109" s="332"/>
      <c r="AF109" s="49"/>
      <c r="AG109" s="49"/>
      <c r="AH109" s="49"/>
      <c r="AI109" s="49"/>
      <c r="AJ109" s="49"/>
      <c r="AK109" s="49"/>
      <c r="AL109" s="49"/>
    </row>
    <row r="110" spans="1:38" s="1" customFormat="1" ht="13.5" customHeight="1">
      <c r="A110" s="369"/>
      <c r="B110" s="335">
        <v>699</v>
      </c>
      <c r="C110" s="336" t="str">
        <f>VLOOKUP(B110,'Уч ЮН'!$A$3:$G$447,2,FALSE)</f>
        <v>Егоров Евгений</v>
      </c>
      <c r="D110" s="337">
        <f>VLOOKUP(B110,'Уч ЮН'!$A$3:$G$447,3,FALSE)</f>
        <v>2002</v>
      </c>
      <c r="E110" s="334"/>
      <c r="F110" s="336" t="str">
        <f>VLOOKUP(B110,'Уч ЮН'!$A$3:$G$447,5,FALSE)</f>
        <v>Пензенская</v>
      </c>
      <c r="G110" s="96" t="str">
        <f>VLOOKUP(B110,'Уч ЮН'!$A$3:$G$447,6,FALSE)</f>
        <v>СШ-6</v>
      </c>
      <c r="H110" s="370" t="str">
        <f t="shared" si="9"/>
        <v>дисквл</v>
      </c>
      <c r="I110" s="45"/>
      <c r="J110" s="327"/>
      <c r="K110" s="328">
        <f>VLOOKUP(B110,'Уч ЮН'!$A$3:$I$447,8,FALSE)</f>
        <v>0</v>
      </c>
      <c r="L110" s="327"/>
      <c r="M110" s="329" t="s">
        <v>657</v>
      </c>
      <c r="N110" s="329"/>
      <c r="O110" s="330" t="e">
        <f t="shared" si="8"/>
        <v>#NUM!</v>
      </c>
      <c r="P110" s="331" t="str">
        <f>VLOOKUP(B110,'Уч ЮН'!$A$3:$G$447,7,FALSE)</f>
        <v>Лелявин А.Ю.</v>
      </c>
      <c r="Q110" s="332">
        <v>2</v>
      </c>
      <c r="AF110" s="49"/>
      <c r="AG110" s="49"/>
      <c r="AH110" s="49"/>
      <c r="AI110" s="49"/>
      <c r="AJ110" s="49"/>
      <c r="AK110" s="49"/>
      <c r="AL110" s="49"/>
    </row>
    <row r="111" spans="1:38" s="1" customFormat="1" ht="13.5" customHeight="1">
      <c r="A111" s="369"/>
      <c r="B111" s="335">
        <v>112</v>
      </c>
      <c r="C111" s="336" t="str">
        <f>VLOOKUP(B111,'Уч ЮН'!$A$3:$G$447,2,FALSE)</f>
        <v>Максимов Николай</v>
      </c>
      <c r="D111" s="337">
        <f>VLOOKUP(B111,'Уч ЮН'!$A$3:$G$447,3,FALSE)</f>
        <v>2003</v>
      </c>
      <c r="E111" s="334">
        <f>VLOOKUP(B111,'Уч ЮН'!$A$3:$G$447,4,FALSE)</f>
        <v>3</v>
      </c>
      <c r="F111" s="336" t="str">
        <f>VLOOKUP(B111,'Уч ЮН'!$A$3:$G$447,5,FALSE)</f>
        <v>Саратовская</v>
      </c>
      <c r="G111" s="96" t="str">
        <f>VLOOKUP(B111,'Уч ЮН'!$A$3:$G$447,6,FALSE)</f>
        <v>СШОР-6</v>
      </c>
      <c r="H111" s="370" t="str">
        <f t="shared" si="9"/>
        <v>справка</v>
      </c>
      <c r="I111" s="45"/>
      <c r="J111" s="327"/>
      <c r="K111" s="328">
        <f>VLOOKUP(B111,'Уч ЮН'!$A$3:$I$447,8,FALSE)</f>
        <v>0</v>
      </c>
      <c r="L111" s="327"/>
      <c r="M111" s="329" t="s">
        <v>701</v>
      </c>
      <c r="N111" s="329"/>
      <c r="O111" s="330" t="e">
        <f t="shared" si="8"/>
        <v>#NUM!</v>
      </c>
      <c r="P111" s="331" t="str">
        <f>VLOOKUP(B111,'Уч ЮН'!$A$3:$G$447,7,FALSE)</f>
        <v>Прокофьева Е.П.</v>
      </c>
      <c r="Q111" s="332"/>
      <c r="AF111" s="49"/>
      <c r="AG111" s="49"/>
      <c r="AH111" s="49"/>
      <c r="AI111" s="49"/>
      <c r="AJ111" s="49"/>
      <c r="AK111" s="49"/>
      <c r="AL111" s="49"/>
    </row>
    <row r="112" spans="1:38" s="1" customFormat="1" ht="13.5" customHeight="1">
      <c r="A112" s="369"/>
      <c r="B112" s="335">
        <v>115</v>
      </c>
      <c r="C112" s="336" t="str">
        <f>VLOOKUP(B112,'Уч ЮН'!$A$3:$G$447,2,FALSE)</f>
        <v>Панкратов Роман</v>
      </c>
      <c r="D112" s="337">
        <f>VLOOKUP(B112,'Уч ЮН'!$A$3:$G$447,3,FALSE)</f>
        <v>2003</v>
      </c>
      <c r="E112" s="334">
        <f>VLOOKUP(B112,'Уч ЮН'!$A$3:$G$447,4,FALSE)</f>
        <v>2</v>
      </c>
      <c r="F112" s="336" t="str">
        <f>VLOOKUP(B112,'Уч ЮН'!$A$3:$G$447,5,FALSE)</f>
        <v>Саратовская</v>
      </c>
      <c r="G112" s="96" t="str">
        <f>VLOOKUP(B112,'Уч ЮН'!$A$3:$G$447,6,FALSE)</f>
        <v>СШОР-6</v>
      </c>
      <c r="H112" s="370" t="str">
        <f t="shared" si="9"/>
        <v>справка</v>
      </c>
      <c r="I112" s="45"/>
      <c r="J112" s="327"/>
      <c r="K112" s="328">
        <f>VLOOKUP(B112,'Уч ЮН'!$A$3:$I$447,8,FALSE)</f>
        <v>0</v>
      </c>
      <c r="L112" s="327"/>
      <c r="M112" s="329" t="s">
        <v>701</v>
      </c>
      <c r="N112" s="329"/>
      <c r="O112" s="330" t="e">
        <f t="shared" si="8"/>
        <v>#NUM!</v>
      </c>
      <c r="P112" s="331" t="str">
        <f>VLOOKUP(B112,'Уч ЮН'!$A$3:$G$447,7,FALSE)</f>
        <v>Прокофьева Е.П.</v>
      </c>
      <c r="Q112" s="332"/>
      <c r="AF112" s="49"/>
      <c r="AG112" s="49"/>
      <c r="AH112" s="49"/>
      <c r="AI112" s="49"/>
      <c r="AJ112" s="49"/>
      <c r="AK112" s="49"/>
      <c r="AL112" s="49"/>
    </row>
    <row r="113" spans="1:38" s="1" customFormat="1" ht="13.5" customHeight="1" hidden="1">
      <c r="A113" s="369"/>
      <c r="B113" s="335">
        <v>647</v>
      </c>
      <c r="C113" s="336" t="str">
        <f>VLOOKUP(B113,'Уч ЮН'!$A$3:$G$447,2,FALSE)</f>
        <v>Блюденов Даниил</v>
      </c>
      <c r="D113" s="337">
        <f>VLOOKUP(B113,'Уч ЮН'!$A$3:$G$447,3,FALSE)</f>
        <v>2003</v>
      </c>
      <c r="E113" s="334" t="str">
        <f>VLOOKUP(B113,'Уч ЮН'!$A$3:$G$447,4,FALSE)</f>
        <v>1юн</v>
      </c>
      <c r="F113" s="336" t="str">
        <f>VLOOKUP(B113,'Уч ЮН'!$A$3:$G$447,5,FALSE)</f>
        <v>Пензенская</v>
      </c>
      <c r="G113" s="96" t="str">
        <f>VLOOKUP(B113,'Уч ЮН'!$A$3:$G$447,6,FALSE)</f>
        <v>СШОР Заречный</v>
      </c>
      <c r="H113" s="45" t="str">
        <f t="shared" si="9"/>
        <v>н.я</v>
      </c>
      <c r="I113" s="45"/>
      <c r="J113" s="327"/>
      <c r="K113" s="328">
        <f>VLOOKUP(B113,'Уч ЮН'!$A$3:$I$447,8,FALSE)</f>
        <v>0</v>
      </c>
      <c r="L113" s="327"/>
      <c r="M113" s="329" t="s">
        <v>573</v>
      </c>
      <c r="N113" s="329"/>
      <c r="O113" s="330" t="e">
        <f t="shared" si="8"/>
        <v>#NUM!</v>
      </c>
      <c r="P113" s="331" t="str">
        <f>VLOOKUP(B113,'Уч ЮН'!$A$3:$G$447,7,FALSE)</f>
        <v>Жиженкова С.С.</v>
      </c>
      <c r="Q113" s="332"/>
      <c r="AF113" s="49"/>
      <c r="AG113" s="49"/>
      <c r="AH113" s="49"/>
      <c r="AI113" s="49"/>
      <c r="AJ113" s="49"/>
      <c r="AK113" s="49"/>
      <c r="AL113" s="49"/>
    </row>
    <row r="114" spans="1:38" s="1" customFormat="1" ht="13.5" customHeight="1" hidden="1">
      <c r="A114" s="369"/>
      <c r="B114" s="335">
        <v>661</v>
      </c>
      <c r="C114" s="336" t="str">
        <f>VLOOKUP(B114,'Уч ЮН'!$A$3:$G$447,2,FALSE)</f>
        <v>Щербина Максим</v>
      </c>
      <c r="D114" s="337">
        <f>VLOOKUP(B114,'Уч ЮН'!$A$3:$G$447,3,FALSE)</f>
        <v>2002</v>
      </c>
      <c r="E114" s="334" t="str">
        <f>VLOOKUP(B114,'Уч ЮН'!$A$3:$G$447,4,FALSE)</f>
        <v>3</v>
      </c>
      <c r="F114" s="336" t="str">
        <f>VLOOKUP(B114,'Уч ЮН'!$A$3:$G$447,5,FALSE)</f>
        <v>Пензенская</v>
      </c>
      <c r="G114" s="96" t="str">
        <f>VLOOKUP(B114,'Уч ЮН'!$A$3:$G$447,6,FALSE)</f>
        <v>ЦДЮТ-1</v>
      </c>
      <c r="H114" s="45" t="str">
        <f t="shared" si="9"/>
        <v>н.я.</v>
      </c>
      <c r="I114" s="45"/>
      <c r="J114" s="327"/>
      <c r="K114" s="328">
        <f>VLOOKUP(B114,'Уч ЮН'!$A$3:$I$447,8,FALSE)</f>
        <v>0</v>
      </c>
      <c r="L114" s="327"/>
      <c r="M114" s="329" t="s">
        <v>590</v>
      </c>
      <c r="N114" s="329"/>
      <c r="O114" s="330" t="e">
        <f t="shared" si="8"/>
        <v>#NUM!</v>
      </c>
      <c r="P114" s="331" t="str">
        <f>VLOOKUP(B114,'Уч ЮН'!$A$3:$G$447,7,FALSE)</f>
        <v>Каташовы С.Д.,С.Н.</v>
      </c>
      <c r="Q114" s="332"/>
      <c r="AF114" s="49"/>
      <c r="AG114" s="49"/>
      <c r="AH114" s="49"/>
      <c r="AI114" s="49"/>
      <c r="AJ114" s="49"/>
      <c r="AK114" s="49"/>
      <c r="AL114" s="49"/>
    </row>
    <row r="115" spans="1:38" s="1" customFormat="1" ht="13.5" customHeight="1" hidden="1">
      <c r="A115" s="369"/>
      <c r="B115" s="335">
        <v>321</v>
      </c>
      <c r="C115" s="336" t="str">
        <f>VLOOKUP(B115,'Уч ЮН'!$A$3:$G$447,2,FALSE)</f>
        <v>Сигушин Антон</v>
      </c>
      <c r="D115" s="337">
        <f>VLOOKUP(B115,'Уч ЮН'!$A$3:$G$447,3,FALSE)</f>
        <v>2003</v>
      </c>
      <c r="E115" s="334" t="str">
        <f>VLOOKUP(B115,'Уч ЮН'!$A$3:$G$447,4,FALSE)</f>
        <v>2</v>
      </c>
      <c r="F115" s="336" t="str">
        <f>VLOOKUP(B115,'Уч ЮН'!$A$3:$G$447,5,FALSE)</f>
        <v>Тульская</v>
      </c>
      <c r="G115" s="96" t="str">
        <f>VLOOKUP(B115,'Уч ЮН'!$A$3:$G$447,6,FALSE)</f>
        <v>ЦСП-СШОР л/а</v>
      </c>
      <c r="H115" s="45" t="str">
        <f t="shared" si="9"/>
        <v>н.я.</v>
      </c>
      <c r="I115" s="45"/>
      <c r="J115" s="327"/>
      <c r="K115" s="328">
        <f>VLOOKUP(B115,'Уч ЮН'!$A$3:$I$447,8,FALSE)</f>
        <v>0</v>
      </c>
      <c r="L115" s="327"/>
      <c r="M115" s="329" t="s">
        <v>590</v>
      </c>
      <c r="N115" s="329"/>
      <c r="O115" s="330" t="e">
        <f t="shared" si="8"/>
        <v>#NUM!</v>
      </c>
      <c r="P115" s="331" t="str">
        <f>VLOOKUP(B115,'Уч ЮН'!$A$3:$G$447,7,FALSE)</f>
        <v>Веселова С.Ю.</v>
      </c>
      <c r="Q115" s="332"/>
      <c r="AF115" s="49"/>
      <c r="AG115" s="49"/>
      <c r="AH115" s="49"/>
      <c r="AI115" s="49"/>
      <c r="AJ115" s="49"/>
      <c r="AK115" s="49"/>
      <c r="AL115" s="49"/>
    </row>
    <row r="116" spans="1:38" s="1" customFormat="1" ht="13.5" customHeight="1" hidden="1">
      <c r="A116" s="369"/>
      <c r="B116" s="335">
        <v>399</v>
      </c>
      <c r="C116" s="336" t="str">
        <f>VLOOKUP(B116,'Уч ЮН'!$A$3:$G$447,2,FALSE)</f>
        <v>Устинов Максим</v>
      </c>
      <c r="D116" s="337">
        <f>VLOOKUP(B116,'Уч ЮН'!$A$3:$G$447,3,FALSE)</f>
        <v>2002</v>
      </c>
      <c r="E116" s="334">
        <f>VLOOKUP(B116,'Уч ЮН'!$A$3:$G$447,4,FALSE)</f>
        <v>1</v>
      </c>
      <c r="F116" s="336" t="str">
        <f>VLOOKUP(B116,'Уч ЮН'!$A$3:$G$447,5,FALSE)</f>
        <v>Самарская</v>
      </c>
      <c r="G116" s="96" t="str">
        <f>VLOOKUP(B116,'Уч ЮН'!$A$3:$G$447,6,FALSE)</f>
        <v>СШОР-2 Самара</v>
      </c>
      <c r="H116" s="45" t="str">
        <f t="shared" si="9"/>
        <v>н.я.</v>
      </c>
      <c r="I116" s="45"/>
      <c r="J116" s="327"/>
      <c r="K116" s="328">
        <f>VLOOKUP(B116,'Уч ЮН'!$A$3:$I$447,8,FALSE)</f>
        <v>0</v>
      </c>
      <c r="L116" s="327"/>
      <c r="M116" s="329" t="s">
        <v>590</v>
      </c>
      <c r="N116" s="329"/>
      <c r="O116" s="330" t="e">
        <f t="shared" si="8"/>
        <v>#NUM!</v>
      </c>
      <c r="P116" s="331" t="str">
        <f>VLOOKUP(B116,'Уч ЮН'!$A$3:$G$447,7,FALSE)</f>
        <v>Зайцев И.С., Андронов Ю.В.</v>
      </c>
      <c r="Q116" s="332"/>
      <c r="AF116" s="49"/>
      <c r="AG116" s="49"/>
      <c r="AH116" s="49"/>
      <c r="AI116" s="49"/>
      <c r="AJ116" s="49"/>
      <c r="AK116" s="49"/>
      <c r="AL116" s="49"/>
    </row>
    <row r="117" spans="1:38" s="1" customFormat="1" ht="13.5" customHeight="1" hidden="1">
      <c r="A117" s="369"/>
      <c r="B117" s="335">
        <v>611</v>
      </c>
      <c r="C117" s="336" t="str">
        <f>VLOOKUP(B117,'Уч ЮН'!$A$3:$G$447,2,FALSE)</f>
        <v>Тычков Александр</v>
      </c>
      <c r="D117" s="337">
        <f>VLOOKUP(B117,'Уч ЮН'!$A$3:$G$447,3,FALSE)</f>
        <v>2003</v>
      </c>
      <c r="E117" s="334" t="str">
        <f>VLOOKUP(B117,'Уч ЮН'!$A$3:$G$447,4,FALSE)</f>
        <v>2</v>
      </c>
      <c r="F117" s="336" t="str">
        <f>VLOOKUP(B117,'Уч ЮН'!$A$3:$G$447,5,FALSE)</f>
        <v>Пензенская</v>
      </c>
      <c r="G117" s="96" t="str">
        <f>VLOOKUP(B117,'Уч ЮН'!$A$3:$G$447,6,FALSE)</f>
        <v>СШ-6</v>
      </c>
      <c r="H117" s="45" t="str">
        <f t="shared" si="9"/>
        <v>н.я.</v>
      </c>
      <c r="I117" s="45"/>
      <c r="J117" s="327"/>
      <c r="K117" s="328" t="str">
        <f>VLOOKUP(B117,'Уч ЮН'!$A$3:$I$447,8,FALSE)</f>
        <v>л</v>
      </c>
      <c r="L117" s="327"/>
      <c r="M117" s="329" t="s">
        <v>590</v>
      </c>
      <c r="N117" s="329"/>
      <c r="O117" s="330" t="e">
        <f t="shared" si="8"/>
        <v>#NUM!</v>
      </c>
      <c r="P117" s="331" t="str">
        <f>VLOOKUP(B117,'Уч ЮН'!$A$3:$G$447,7,FALSE)</f>
        <v>Красновы Р.Б.,К.И.</v>
      </c>
      <c r="Q117" s="332"/>
      <c r="AF117" s="49"/>
      <c r="AG117" s="49"/>
      <c r="AH117" s="49"/>
      <c r="AI117" s="49"/>
      <c r="AJ117" s="49"/>
      <c r="AK117" s="49"/>
      <c r="AL117" s="49"/>
    </row>
    <row r="118" spans="1:38" s="1" customFormat="1" ht="13.5" customHeight="1" hidden="1">
      <c r="A118" s="369"/>
      <c r="B118" s="335">
        <v>649</v>
      </c>
      <c r="C118" s="336" t="str">
        <f>VLOOKUP(B118,'Уч ЮН'!$A$3:$G$447,2,FALSE)</f>
        <v>Косарев Даниил</v>
      </c>
      <c r="D118" s="337">
        <f>VLOOKUP(B118,'Уч ЮН'!$A$3:$G$447,3,FALSE)</f>
        <v>2002</v>
      </c>
      <c r="E118" s="334" t="str">
        <f>VLOOKUP(B118,'Уч ЮН'!$A$3:$G$447,4,FALSE)</f>
        <v>2</v>
      </c>
      <c r="F118" s="336" t="str">
        <f>VLOOKUP(B118,'Уч ЮН'!$A$3:$G$447,5,FALSE)</f>
        <v>Пензенская</v>
      </c>
      <c r="G118" s="96" t="str">
        <f>VLOOKUP(B118,'Уч ЮН'!$A$3:$G$447,6,FALSE)</f>
        <v>СШОР Заречный</v>
      </c>
      <c r="H118" s="45" t="str">
        <f t="shared" si="9"/>
        <v>н.я.</v>
      </c>
      <c r="I118" s="45"/>
      <c r="J118" s="327"/>
      <c r="K118" s="328">
        <f>VLOOKUP(B118,'Уч ЮН'!$A$3:$I$447,8,FALSE)</f>
        <v>0</v>
      </c>
      <c r="L118" s="327"/>
      <c r="M118" s="329" t="s">
        <v>590</v>
      </c>
      <c r="N118" s="329"/>
      <c r="O118" s="330" t="e">
        <f t="shared" si="8"/>
        <v>#NUM!</v>
      </c>
      <c r="P118" s="331" t="str">
        <f>VLOOKUP(B118,'Уч ЮН'!$A$3:$G$447,7,FALSE)</f>
        <v>Жиженкова С.С.</v>
      </c>
      <c r="Q118" s="332"/>
      <c r="AF118" s="49"/>
      <c r="AG118" s="49"/>
      <c r="AH118" s="49"/>
      <c r="AI118" s="49"/>
      <c r="AJ118" s="49"/>
      <c r="AK118" s="49"/>
      <c r="AL118" s="49"/>
    </row>
    <row r="119" spans="1:38" s="1" customFormat="1" ht="13.5" customHeight="1" hidden="1">
      <c r="A119" s="369"/>
      <c r="B119" s="335">
        <v>403</v>
      </c>
      <c r="C119" s="336" t="str">
        <f>VLOOKUP(B119,'Уч ЮН'!$A$3:$G$447,2,FALSE)</f>
        <v>Лутаев Никита</v>
      </c>
      <c r="D119" s="337">
        <f>VLOOKUP(B119,'Уч ЮН'!$A$3:$G$447,3,FALSE)</f>
        <v>2002</v>
      </c>
      <c r="E119" s="334">
        <f>VLOOKUP(B119,'Уч ЮН'!$A$3:$G$447,4,FALSE)</f>
        <v>2</v>
      </c>
      <c r="F119" s="336" t="str">
        <f>VLOOKUP(B119,'Уч ЮН'!$A$3:$G$447,5,FALSE)</f>
        <v>Самарская</v>
      </c>
      <c r="G119" s="96" t="str">
        <f>VLOOKUP(B119,'Уч ЮН'!$A$3:$G$447,6,FALSE)</f>
        <v>СШОР-2 Самара</v>
      </c>
      <c r="H119" s="45" t="str">
        <f t="shared" si="9"/>
        <v>н.я.</v>
      </c>
      <c r="I119" s="45"/>
      <c r="J119" s="327"/>
      <c r="K119" s="328">
        <f>VLOOKUP(B119,'Уч ЮН'!$A$3:$I$447,8,FALSE)</f>
        <v>0</v>
      </c>
      <c r="L119" s="327"/>
      <c r="M119" s="329" t="s">
        <v>590</v>
      </c>
      <c r="N119" s="329"/>
      <c r="O119" s="330" t="e">
        <f t="shared" si="8"/>
        <v>#NUM!</v>
      </c>
      <c r="P119" s="331" t="str">
        <f>VLOOKUP(B119,'Уч ЮН'!$A$3:$G$447,7,FALSE)</f>
        <v>Зайцев И.С., Андронов Ю.В.</v>
      </c>
      <c r="Q119" s="332"/>
      <c r="AF119" s="49"/>
      <c r="AG119" s="49"/>
      <c r="AH119" s="49"/>
      <c r="AI119" s="49"/>
      <c r="AJ119" s="49"/>
      <c r="AK119" s="49"/>
      <c r="AL119" s="49"/>
    </row>
    <row r="120" spans="1:38" s="64" customFormat="1" ht="15.75" customHeight="1">
      <c r="A120" s="462" t="s">
        <v>95</v>
      </c>
      <c r="B120" s="462"/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53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s="64" customFormat="1" ht="12.75" customHeight="1">
      <c r="A121" s="463" t="s">
        <v>39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53"/>
      <c r="W121" s="53"/>
      <c r="X121" s="1"/>
      <c r="Y121" s="16"/>
      <c r="AF121" s="78"/>
      <c r="AG121" s="78"/>
      <c r="AH121" s="78"/>
      <c r="AI121" s="78"/>
      <c r="AJ121" s="78"/>
      <c r="AK121" s="78"/>
      <c r="AL121" s="78"/>
    </row>
    <row r="122" spans="1:38" s="1" customFormat="1" ht="12.75" customHeight="1" hidden="1">
      <c r="A122" s="372"/>
      <c r="B122" s="373"/>
      <c r="C122" s="374"/>
      <c r="D122" s="375"/>
      <c r="E122" s="372"/>
      <c r="F122" s="372"/>
      <c r="G122" s="347"/>
      <c r="H122" s="372"/>
      <c r="I122" s="372"/>
      <c r="J122" s="372"/>
      <c r="K122" s="376"/>
      <c r="L122" s="309" t="s">
        <v>49</v>
      </c>
      <c r="M122" s="377"/>
      <c r="N122" s="377"/>
      <c r="O122" s="377"/>
      <c r="P122" s="372" t="s">
        <v>48</v>
      </c>
      <c r="Q122" s="378"/>
      <c r="R122" s="372"/>
      <c r="S122" s="372"/>
      <c r="T122" s="372"/>
      <c r="U122" s="372"/>
      <c r="V122" s="53"/>
      <c r="W122" s="53"/>
      <c r="Y122" s="16"/>
      <c r="AF122" s="49"/>
      <c r="AG122" s="49"/>
      <c r="AH122" s="49"/>
      <c r="AI122" s="49"/>
      <c r="AJ122" s="49"/>
      <c r="AK122" s="49"/>
      <c r="AL122" s="49"/>
    </row>
    <row r="123" spans="1:38" s="80" customFormat="1" ht="13.5" customHeight="1">
      <c r="A123" s="379"/>
      <c r="B123" s="373"/>
      <c r="C123" s="380" t="s">
        <v>45</v>
      </c>
      <c r="D123" s="381"/>
      <c r="E123" s="382"/>
      <c r="F123" s="383"/>
      <c r="H123" s="372"/>
      <c r="I123" s="372"/>
      <c r="J123" s="372"/>
      <c r="K123" s="376"/>
      <c r="L123" s="309" t="s">
        <v>50</v>
      </c>
      <c r="M123" s="43"/>
      <c r="N123" s="468" t="s">
        <v>565</v>
      </c>
      <c r="O123" s="468"/>
      <c r="P123" s="468"/>
      <c r="Q123" s="467" t="s">
        <v>27</v>
      </c>
      <c r="R123" s="467"/>
      <c r="V123" s="32"/>
      <c r="W123" s="1"/>
      <c r="X123" s="1"/>
      <c r="Y123" s="16"/>
      <c r="AF123" s="133"/>
      <c r="AG123" s="133"/>
      <c r="AH123" s="133"/>
      <c r="AI123" s="133"/>
      <c r="AJ123" s="133"/>
      <c r="AK123" s="133"/>
      <c r="AL123" s="133"/>
    </row>
    <row r="124" spans="1:38" s="17" customFormat="1" ht="24.75" customHeight="1">
      <c r="A124" s="28" t="s">
        <v>2</v>
      </c>
      <c r="B124" s="28" t="s">
        <v>24</v>
      </c>
      <c r="C124" s="28" t="s">
        <v>3</v>
      </c>
      <c r="D124" s="90" t="s">
        <v>83</v>
      </c>
      <c r="E124" s="28" t="s">
        <v>5</v>
      </c>
      <c r="F124" s="28" t="s">
        <v>6</v>
      </c>
      <c r="G124" s="79" t="s">
        <v>8</v>
      </c>
      <c r="H124" s="74" t="s">
        <v>9</v>
      </c>
      <c r="I124" s="75" t="s">
        <v>10</v>
      </c>
      <c r="J124" s="76" t="s">
        <v>17</v>
      </c>
      <c r="K124" s="76"/>
      <c r="L124" s="76" t="s">
        <v>55</v>
      </c>
      <c r="M124" s="74" t="s">
        <v>22</v>
      </c>
      <c r="N124" s="74" t="s">
        <v>23</v>
      </c>
      <c r="O124" s="74" t="s">
        <v>25</v>
      </c>
      <c r="P124" s="73" t="s">
        <v>11</v>
      </c>
      <c r="Q124" s="466" t="s">
        <v>12</v>
      </c>
      <c r="R124" s="466"/>
      <c r="S124" s="466"/>
      <c r="T124" s="385" t="s">
        <v>13</v>
      </c>
      <c r="U124" s="384" t="s">
        <v>2</v>
      </c>
      <c r="V124" s="98"/>
      <c r="W124" s="35"/>
      <c r="X124" s="35"/>
      <c r="Y124" s="36"/>
      <c r="AF124" s="109"/>
      <c r="AG124" s="109"/>
      <c r="AH124" s="109"/>
      <c r="AI124" s="109"/>
      <c r="AJ124" s="109"/>
      <c r="AK124" s="109"/>
      <c r="AL124" s="109"/>
    </row>
    <row r="125" spans="1:38" s="1" customFormat="1" ht="14.25" customHeight="1">
      <c r="A125" s="369">
        <v>1</v>
      </c>
      <c r="B125" s="335">
        <v>183</v>
      </c>
      <c r="C125" s="336" t="str">
        <f>VLOOKUP(B125,'Уч ЮН'!$A$3:$G$447,2,FALSE)</f>
        <v>Березин Максим</v>
      </c>
      <c r="D125" s="337">
        <f>VLOOKUP(B125,'Уч ЮН'!$A$3:$G$447,3,FALSE)</f>
        <v>2000</v>
      </c>
      <c r="E125" s="334" t="str">
        <f>VLOOKUP(B125,'Уч ЮН'!$A$3:$G$447,4,FALSE)</f>
        <v>КМС</v>
      </c>
      <c r="F125" s="336" t="str">
        <f>VLOOKUP(B125,'Уч ЮН'!$A$3:$G$447,5,FALSE)</f>
        <v>Пензенская</v>
      </c>
      <c r="G125" s="96" t="str">
        <f>VLOOKUP(B125,'Уч ЮН'!$A$3:$G$447,6,FALSE)</f>
        <v>СШ-6</v>
      </c>
      <c r="H125" s="45">
        <f aca="true" t="shared" si="10" ref="H125:I128">M125</f>
        <v>22.8</v>
      </c>
      <c r="I125" s="45">
        <f t="shared" si="10"/>
        <v>22.5</v>
      </c>
      <c r="J125" s="327">
        <f aca="true" t="shared" si="11" ref="J125:J147">LOOKUP(O125,$V$1:$AD$1,$V$2:$AD$2)</f>
        <v>1</v>
      </c>
      <c r="K125" s="328">
        <f>VLOOKUP(B125,'Уч ЮН'!$A$3:$I$447,8,FALSE)</f>
        <v>0</v>
      </c>
      <c r="L125" s="327">
        <v>10</v>
      </c>
      <c r="M125" s="329">
        <v>22.8</v>
      </c>
      <c r="N125" s="329">
        <v>22.5</v>
      </c>
      <c r="O125" s="330">
        <f aca="true" t="shared" si="12" ref="O125:O158">SMALL(M125:N125,1)+0</f>
        <v>22.5</v>
      </c>
      <c r="P125" s="331" t="str">
        <f>VLOOKUP(B125,'Уч ЮН'!$A$3:$G$447,7,FALSE)</f>
        <v>Красновы Р.Б.,К.И.</v>
      </c>
      <c r="Q125" s="332">
        <v>1</v>
      </c>
      <c r="AF125" s="49"/>
      <c r="AG125" s="49"/>
      <c r="AH125" s="49"/>
      <c r="AI125" s="49"/>
      <c r="AJ125" s="49"/>
      <c r="AK125" s="49"/>
      <c r="AL125" s="49"/>
    </row>
    <row r="126" spans="1:38" s="1" customFormat="1" ht="14.25" customHeight="1">
      <c r="A126" s="369">
        <v>2</v>
      </c>
      <c r="B126" s="335">
        <v>156</v>
      </c>
      <c r="C126" s="336" t="str">
        <f>VLOOKUP(B126,'Уч ЮН'!$A$3:$G$447,2,FALSE)</f>
        <v>Черноситов Алексей</v>
      </c>
      <c r="D126" s="337">
        <f>VLOOKUP(B126,'Уч ЮН'!$A$3:$G$447,3,FALSE)</f>
        <v>2000</v>
      </c>
      <c r="E126" s="334" t="str">
        <f>VLOOKUP(B126,'Уч ЮН'!$A$3:$G$447,4,FALSE)</f>
        <v>КМС</v>
      </c>
      <c r="F126" s="336" t="str">
        <f>VLOOKUP(B126,'Уч ЮН'!$A$3:$G$447,5,FALSE)</f>
        <v>Саратовская</v>
      </c>
      <c r="G126" s="96" t="str">
        <f>VLOOKUP(B126,'Уч ЮН'!$A$3:$G$447,6,FALSE)</f>
        <v>СШОР-6</v>
      </c>
      <c r="H126" s="45">
        <f t="shared" si="10"/>
        <v>23.2</v>
      </c>
      <c r="I126" s="45">
        <f t="shared" si="10"/>
        <v>22.8</v>
      </c>
      <c r="J126" s="327">
        <f t="shared" si="11"/>
        <v>1</v>
      </c>
      <c r="K126" s="328">
        <f>VLOOKUP(B126,'Уч ЮН'!$A$3:$I$447,8,FALSE)</f>
        <v>0</v>
      </c>
      <c r="L126" s="327"/>
      <c r="M126" s="329">
        <v>23.2</v>
      </c>
      <c r="N126" s="329">
        <v>22.8</v>
      </c>
      <c r="O126" s="330">
        <f t="shared" si="12"/>
        <v>22.8</v>
      </c>
      <c r="P126" s="331" t="str">
        <f>VLOOKUP(B126,'Уч ЮН'!$A$3:$G$447,7,FALSE)</f>
        <v>Бочкарева М.В.</v>
      </c>
      <c r="Q126" s="332">
        <v>1</v>
      </c>
      <c r="AF126" s="49"/>
      <c r="AG126" s="49"/>
      <c r="AH126" s="49"/>
      <c r="AI126" s="49"/>
      <c r="AJ126" s="49"/>
      <c r="AK126" s="49"/>
      <c r="AL126" s="49"/>
    </row>
    <row r="127" spans="1:38" s="1" customFormat="1" ht="14.25" customHeight="1">
      <c r="A127" s="369">
        <v>3</v>
      </c>
      <c r="B127" s="335">
        <v>186</v>
      </c>
      <c r="C127" s="336" t="str">
        <f>VLOOKUP(B127,'Уч ЮН'!$A$3:$G$447,2,FALSE)</f>
        <v>Чиркаев Юрий</v>
      </c>
      <c r="D127" s="337">
        <f>VLOOKUP(B127,'Уч ЮН'!$A$3:$G$447,3,FALSE)</f>
        <v>2000</v>
      </c>
      <c r="E127" s="334">
        <f>VLOOKUP(B127,'Уч ЮН'!$A$3:$G$447,4,FALSE)</f>
        <v>1</v>
      </c>
      <c r="F127" s="336" t="str">
        <f>VLOOKUP(B127,'Уч ЮН'!$A$3:$G$447,5,FALSE)</f>
        <v>Пензенская</v>
      </c>
      <c r="G127" s="96" t="str">
        <f>VLOOKUP(B127,'Уч ЮН'!$A$3:$G$447,6,FALSE)</f>
        <v>СШ-6</v>
      </c>
      <c r="H127" s="45">
        <f t="shared" si="10"/>
        <v>23.6</v>
      </c>
      <c r="I127" s="45">
        <f t="shared" si="10"/>
        <v>23.4</v>
      </c>
      <c r="J127" s="327">
        <f t="shared" si="11"/>
        <v>1</v>
      </c>
      <c r="K127" s="328">
        <f>VLOOKUP(B127,'Уч ЮН'!$A$3:$I$447,8,FALSE)</f>
        <v>0</v>
      </c>
      <c r="L127" s="327">
        <v>7</v>
      </c>
      <c r="M127" s="329">
        <v>23.6</v>
      </c>
      <c r="N127" s="329">
        <v>23.4</v>
      </c>
      <c r="O127" s="330">
        <f t="shared" si="12"/>
        <v>23.4</v>
      </c>
      <c r="P127" s="331" t="str">
        <f>VLOOKUP(B127,'Уч ЮН'!$A$3:$G$447,7,FALSE)</f>
        <v>Дубоносова С.В.</v>
      </c>
      <c r="Q127" s="332">
        <v>1</v>
      </c>
      <c r="AF127" s="49"/>
      <c r="AG127" s="49"/>
      <c r="AH127" s="49"/>
      <c r="AI127" s="49"/>
      <c r="AJ127" s="49"/>
      <c r="AK127" s="49"/>
      <c r="AL127" s="49"/>
    </row>
    <row r="128" spans="1:38" s="1" customFormat="1" ht="14.25" customHeight="1">
      <c r="A128" s="369">
        <v>4</v>
      </c>
      <c r="B128" s="335">
        <v>367</v>
      </c>
      <c r="C128" s="336" t="str">
        <f>VLOOKUP(B128,'Уч ЮН'!$A$3:$G$447,2,FALSE)</f>
        <v>Недобежкин Максим</v>
      </c>
      <c r="D128" s="337">
        <f>VLOOKUP(B128,'Уч ЮН'!$A$3:$G$447,3,FALSE)</f>
        <v>2000</v>
      </c>
      <c r="E128" s="334" t="str">
        <f>VLOOKUP(B128,'Уч ЮН'!$A$3:$G$447,4,FALSE)</f>
        <v>1</v>
      </c>
      <c r="F128" s="336" t="str">
        <f>VLOOKUP(B128,'Уч ЮН'!$A$3:$G$447,5,FALSE)</f>
        <v>Тамбовская</v>
      </c>
      <c r="G128" s="96" t="str">
        <f>VLOOKUP(B128,'Уч ЮН'!$A$3:$G$447,6,FALSE)</f>
        <v>СШ МЦПСР</v>
      </c>
      <c r="H128" s="45">
        <f t="shared" si="10"/>
        <v>23.5</v>
      </c>
      <c r="I128" s="45">
        <f t="shared" si="10"/>
        <v>23.5</v>
      </c>
      <c r="J128" s="327">
        <f t="shared" si="11"/>
        <v>2</v>
      </c>
      <c r="K128" s="328">
        <f>VLOOKUP(B128,'Уч ЮН'!$A$3:$I$447,8,FALSE)</f>
        <v>0</v>
      </c>
      <c r="L128" s="327"/>
      <c r="M128" s="329">
        <v>23.5</v>
      </c>
      <c r="N128" s="329">
        <v>23.5</v>
      </c>
      <c r="O128" s="330">
        <f t="shared" si="12"/>
        <v>23.5</v>
      </c>
      <c r="P128" s="331" t="str">
        <f>VLOOKUP(B128,'Уч ЮН'!$A$3:$G$447,7,FALSE)</f>
        <v>Мироненко В.И.</v>
      </c>
      <c r="Q128" s="332">
        <v>2</v>
      </c>
      <c r="AF128" s="49"/>
      <c r="AG128" s="49"/>
      <c r="AH128" s="49"/>
      <c r="AI128" s="49"/>
      <c r="AJ128" s="49"/>
      <c r="AK128" s="49"/>
      <c r="AL128" s="49"/>
    </row>
    <row r="129" spans="1:38" s="1" customFormat="1" ht="14.25" customHeight="1">
      <c r="A129" s="369">
        <v>5</v>
      </c>
      <c r="B129" s="335">
        <v>410</v>
      </c>
      <c r="C129" s="336" t="str">
        <f>VLOOKUP(B129,'Уч ЮН'!$A$3:$G$447,2,FALSE)</f>
        <v>Петренко Дмитрий</v>
      </c>
      <c r="D129" s="337">
        <f>VLOOKUP(B129,'Уч ЮН'!$A$3:$G$447,3,FALSE)</f>
        <v>2000</v>
      </c>
      <c r="E129" s="334" t="str">
        <f>VLOOKUP(B129,'Уч ЮН'!$A$3:$G$447,4,FALSE)</f>
        <v>1</v>
      </c>
      <c r="F129" s="336" t="str">
        <f>VLOOKUP(B129,'Уч ЮН'!$A$3:$G$447,5,FALSE)</f>
        <v>Самарская</v>
      </c>
      <c r="G129" s="96" t="str">
        <f>VLOOKUP(B129,'Уч ЮН'!$A$3:$G$447,6,FALSE)</f>
        <v>Сам.униве.,СШОР-2</v>
      </c>
      <c r="H129" s="45">
        <f aca="true" t="shared" si="13" ref="H129:H158">M129</f>
        <v>23.7</v>
      </c>
      <c r="I129" s="45"/>
      <c r="J129" s="327">
        <f t="shared" si="11"/>
        <v>2</v>
      </c>
      <c r="K129" s="328">
        <f>VLOOKUP(B129,'Уч ЮН'!$A$3:$I$447,8,FALSE)</f>
        <v>0</v>
      </c>
      <c r="L129" s="327"/>
      <c r="M129" s="329">
        <v>23.7</v>
      </c>
      <c r="N129" s="329"/>
      <c r="O129" s="330">
        <f t="shared" si="12"/>
        <v>23.7</v>
      </c>
      <c r="P129" s="331" t="str">
        <f>VLOOKUP(B129,'Уч ЮН'!$A$3:$G$447,7,FALSE)</f>
        <v>Каргаина С.И.</v>
      </c>
      <c r="Q129" s="332">
        <v>1</v>
      </c>
      <c r="AF129" s="49"/>
      <c r="AG129" s="49"/>
      <c r="AH129" s="49"/>
      <c r="AI129" s="49"/>
      <c r="AJ129" s="49"/>
      <c r="AK129" s="49"/>
      <c r="AL129" s="49"/>
    </row>
    <row r="130" spans="1:38" s="1" customFormat="1" ht="14.25" customHeight="1">
      <c r="A130" s="369">
        <v>5</v>
      </c>
      <c r="B130" s="335">
        <v>341</v>
      </c>
      <c r="C130" s="336" t="str">
        <f>VLOOKUP(B130,'Уч ЮН'!$A$3:$G$447,2,FALSE)</f>
        <v>Гавриков Алексей</v>
      </c>
      <c r="D130" s="337">
        <f>VLOOKUP(B130,'Уч ЮН'!$A$3:$G$447,3,FALSE)</f>
        <v>2001</v>
      </c>
      <c r="E130" s="334">
        <f>VLOOKUP(B130,'Уч ЮН'!$A$3:$G$447,4,FALSE)</f>
        <v>1</v>
      </c>
      <c r="F130" s="336" t="str">
        <f>VLOOKUP(B130,'Уч ЮН'!$A$3:$G$447,5,FALSE)</f>
        <v>Тамбовская</v>
      </c>
      <c r="G130" s="96" t="str">
        <f>VLOOKUP(B130,'Уч ЮН'!$A$3:$G$447,6,FALSE)</f>
        <v>СШОР-3</v>
      </c>
      <c r="H130" s="45">
        <f t="shared" si="13"/>
        <v>23.7</v>
      </c>
      <c r="I130" s="45"/>
      <c r="J130" s="327">
        <f t="shared" si="11"/>
        <v>2</v>
      </c>
      <c r="K130" s="328">
        <f>VLOOKUP(B130,'Уч ЮН'!$A$3:$I$447,8,FALSE)</f>
        <v>0</v>
      </c>
      <c r="L130" s="327"/>
      <c r="M130" s="329">
        <v>23.7</v>
      </c>
      <c r="N130" s="329"/>
      <c r="O130" s="330">
        <f t="shared" si="12"/>
        <v>23.7</v>
      </c>
      <c r="P130" s="331" t="str">
        <f>VLOOKUP(B130,'Уч ЮН'!$A$3:$G$447,7,FALSE)</f>
        <v>Судомоина Т.Г.</v>
      </c>
      <c r="Q130" s="332">
        <v>1</v>
      </c>
      <c r="AF130" s="49"/>
      <c r="AG130" s="49"/>
      <c r="AH130" s="49"/>
      <c r="AI130" s="49"/>
      <c r="AJ130" s="49"/>
      <c r="AK130" s="49"/>
      <c r="AL130" s="49"/>
    </row>
    <row r="131" spans="1:38" s="1" customFormat="1" ht="14.25" customHeight="1">
      <c r="A131" s="369">
        <v>7</v>
      </c>
      <c r="B131" s="335">
        <v>490</v>
      </c>
      <c r="C131" s="336" t="str">
        <f>VLOOKUP(B131,'Уч ЮН'!$A$3:$G$447,2,FALSE)</f>
        <v>Шматко Илья</v>
      </c>
      <c r="D131" s="337">
        <f>VLOOKUP(B131,'Уч ЮН'!$A$3:$G$447,3,FALSE)</f>
        <v>2001</v>
      </c>
      <c r="E131" s="334" t="str">
        <f>VLOOKUP(B131,'Уч ЮН'!$A$3:$G$447,4,FALSE)</f>
        <v>2</v>
      </c>
      <c r="F131" s="336" t="str">
        <f>VLOOKUP(B131,'Уч ЮН'!$A$3:$G$447,5,FALSE)</f>
        <v>Пензенская</v>
      </c>
      <c r="G131" s="96" t="str">
        <f>VLOOKUP(B131,'Уч ЮН'!$A$3:$G$447,6,FALSE)</f>
        <v>КСШОР</v>
      </c>
      <c r="H131" s="45">
        <f t="shared" si="13"/>
        <v>23.8</v>
      </c>
      <c r="I131" s="45"/>
      <c r="J131" s="327">
        <f t="shared" si="11"/>
        <v>2</v>
      </c>
      <c r="K131" s="328" t="str">
        <f>VLOOKUP(B131,'Уч ЮН'!$A$3:$I$447,8,FALSE)</f>
        <v>л</v>
      </c>
      <c r="L131" s="327">
        <v>4</v>
      </c>
      <c r="M131" s="329">
        <v>23.8</v>
      </c>
      <c r="N131" s="329"/>
      <c r="O131" s="330">
        <f t="shared" si="12"/>
        <v>23.8</v>
      </c>
      <c r="P131" s="331" t="str">
        <f>VLOOKUP(B131,'Уч ЮН'!$A$3:$G$447,7,FALSE)</f>
        <v>Карасик Н.А.,А.Г.</v>
      </c>
      <c r="Q131" s="332">
        <v>2</v>
      </c>
      <c r="AF131" s="49"/>
      <c r="AG131" s="49"/>
      <c r="AH131" s="49"/>
      <c r="AI131" s="49"/>
      <c r="AJ131" s="49"/>
      <c r="AK131" s="49"/>
      <c r="AL131" s="49"/>
    </row>
    <row r="132" spans="1:38" s="1" customFormat="1" ht="14.25" customHeight="1">
      <c r="A132" s="369">
        <v>8</v>
      </c>
      <c r="B132" s="335">
        <v>73</v>
      </c>
      <c r="C132" s="336" t="str">
        <f>VLOOKUP(B132,'Уч ЮН'!$A$3:$G$447,2,FALSE)</f>
        <v>Ефимов Игорь</v>
      </c>
      <c r="D132" s="337">
        <f>VLOOKUP(B132,'Уч ЮН'!$A$3:$G$447,3,FALSE)</f>
        <v>2000</v>
      </c>
      <c r="E132" s="334" t="str">
        <f>VLOOKUP(B132,'Уч ЮН'!$A$3:$G$447,4,FALSE)</f>
        <v>2</v>
      </c>
      <c r="F132" s="336" t="str">
        <f>VLOOKUP(B132,'Уч ЮН'!$A$3:$G$447,5,FALSE)</f>
        <v>Саратовская</v>
      </c>
      <c r="G132" s="96" t="str">
        <f>VLOOKUP(B132,'Уч ЮН'!$A$3:$G$447,6,FALSE)</f>
        <v>ДЮСШ Энгельс</v>
      </c>
      <c r="H132" s="45">
        <f t="shared" si="13"/>
        <v>24.3</v>
      </c>
      <c r="I132" s="45"/>
      <c r="J132" s="327">
        <f t="shared" si="11"/>
        <v>2</v>
      </c>
      <c r="K132" s="328">
        <f>VLOOKUP(B132,'Уч ЮН'!$A$3:$I$447,8,FALSE)</f>
        <v>0</v>
      </c>
      <c r="L132" s="327"/>
      <c r="M132" s="329">
        <v>24.3</v>
      </c>
      <c r="N132" s="329"/>
      <c r="O132" s="330">
        <f t="shared" si="12"/>
        <v>24.3</v>
      </c>
      <c r="P132" s="331" t="str">
        <f>VLOOKUP(B132,'Уч ЮН'!$A$3:$G$447,7,FALSE)</f>
        <v>Минахметова О.В.</v>
      </c>
      <c r="Q132" s="332">
        <v>1</v>
      </c>
      <c r="AF132" s="49"/>
      <c r="AG132" s="49"/>
      <c r="AH132" s="49"/>
      <c r="AI132" s="49"/>
      <c r="AJ132" s="49"/>
      <c r="AK132" s="49"/>
      <c r="AL132" s="49"/>
    </row>
    <row r="133" spans="1:38" s="1" customFormat="1" ht="14.25" customHeight="1">
      <c r="A133" s="369">
        <v>9</v>
      </c>
      <c r="B133" s="335">
        <v>256</v>
      </c>
      <c r="C133" s="336" t="str">
        <f>VLOOKUP(B133,'Уч ЮН'!$A$3:$G$447,2,FALSE)</f>
        <v>Ткачев Влад</v>
      </c>
      <c r="D133" s="337">
        <f>VLOOKUP(B133,'Уч ЮН'!$A$3:$G$447,3,FALSE)</f>
        <v>2000</v>
      </c>
      <c r="E133" s="334">
        <f>VLOOKUP(B133,'Уч ЮН'!$A$3:$G$447,4,FALSE)</f>
        <v>0</v>
      </c>
      <c r="F133" s="336" t="str">
        <f>VLOOKUP(B133,'Уч ЮН'!$A$3:$G$447,5,FALSE)</f>
        <v>Пензенская</v>
      </c>
      <c r="G133" s="96" t="str">
        <f>VLOOKUP(B133,'Уч ЮН'!$A$3:$G$447,6,FALSE)</f>
        <v>КСШОР</v>
      </c>
      <c r="H133" s="45">
        <f t="shared" si="13"/>
        <v>24.5</v>
      </c>
      <c r="I133" s="45"/>
      <c r="J133" s="327">
        <f t="shared" si="11"/>
        <v>2</v>
      </c>
      <c r="K133" s="328">
        <f>VLOOKUP(B133,'Уч ЮН'!$A$3:$I$447,8,FALSE)</f>
        <v>0</v>
      </c>
      <c r="L133" s="327"/>
      <c r="M133" s="329">
        <v>24.5</v>
      </c>
      <c r="N133" s="329"/>
      <c r="O133" s="330">
        <f t="shared" si="12"/>
        <v>24.5</v>
      </c>
      <c r="P133" s="331" t="str">
        <f>VLOOKUP(B133,'Уч ЮН'!$A$3:$G$447,7,FALSE)</f>
        <v>Кузнецов В.Б.</v>
      </c>
      <c r="Q133" s="332">
        <v>2</v>
      </c>
      <c r="AF133" s="49"/>
      <c r="AG133" s="49"/>
      <c r="AH133" s="49"/>
      <c r="AI133" s="49"/>
      <c r="AJ133" s="49"/>
      <c r="AK133" s="49"/>
      <c r="AL133" s="49"/>
    </row>
    <row r="134" spans="1:38" s="1" customFormat="1" ht="14.25" customHeight="1">
      <c r="A134" s="369">
        <v>9</v>
      </c>
      <c r="B134" s="335">
        <v>393</v>
      </c>
      <c r="C134" s="336" t="str">
        <f>VLOOKUP(B134,'Уч ЮН'!$A$3:$G$447,2,FALSE)</f>
        <v>Самсонов Алексей</v>
      </c>
      <c r="D134" s="337">
        <f>VLOOKUP(B134,'Уч ЮН'!$A$3:$G$447,3,FALSE)</f>
        <v>2000</v>
      </c>
      <c r="E134" s="334">
        <f>VLOOKUP(B134,'Уч ЮН'!$A$3:$G$447,4,FALSE)</f>
        <v>1</v>
      </c>
      <c r="F134" s="336" t="str">
        <f>VLOOKUP(B134,'Уч ЮН'!$A$3:$G$447,5,FALSE)</f>
        <v>Самарская</v>
      </c>
      <c r="G134" s="96" t="str">
        <f>VLOOKUP(B134,'Уч ЮН'!$A$3:$G$447,6,FALSE)</f>
        <v>СШОР-2 Самара, Самарский универ.</v>
      </c>
      <c r="H134" s="45">
        <f t="shared" si="13"/>
        <v>24.5</v>
      </c>
      <c r="I134" s="45"/>
      <c r="J134" s="327">
        <f t="shared" si="11"/>
        <v>2</v>
      </c>
      <c r="K134" s="328">
        <f>VLOOKUP(B134,'Уч ЮН'!$A$3:$I$447,8,FALSE)</f>
        <v>0</v>
      </c>
      <c r="L134" s="327"/>
      <c r="M134" s="329">
        <v>24.5</v>
      </c>
      <c r="N134" s="329"/>
      <c r="O134" s="330">
        <f t="shared" si="12"/>
        <v>24.5</v>
      </c>
      <c r="P134" s="331" t="str">
        <f>VLOOKUP(B134,'Уч ЮН'!$A$3:$G$447,7,FALSE)</f>
        <v>Зайцев И.С., Андронов Ю.В.</v>
      </c>
      <c r="Q134" s="332">
        <v>1</v>
      </c>
      <c r="AF134" s="49"/>
      <c r="AG134" s="49"/>
      <c r="AH134" s="49"/>
      <c r="AI134" s="49"/>
      <c r="AJ134" s="49"/>
      <c r="AK134" s="49"/>
      <c r="AL134" s="49"/>
    </row>
    <row r="135" spans="1:38" s="1" customFormat="1" ht="14.25" customHeight="1">
      <c r="A135" s="369">
        <v>11</v>
      </c>
      <c r="B135" s="335">
        <v>650</v>
      </c>
      <c r="C135" s="336" t="str">
        <f>VLOOKUP(B135,'Уч ЮН'!$A$3:$G$447,2,FALSE)</f>
        <v>Малютин Ярослав</v>
      </c>
      <c r="D135" s="337">
        <f>VLOOKUP(B135,'Уч ЮН'!$A$3:$G$447,3,FALSE)</f>
        <v>2001</v>
      </c>
      <c r="E135" s="334" t="str">
        <f>VLOOKUP(B135,'Уч ЮН'!$A$3:$G$447,4,FALSE)</f>
        <v>2</v>
      </c>
      <c r="F135" s="336" t="str">
        <f>VLOOKUP(B135,'Уч ЮН'!$A$3:$G$447,5,FALSE)</f>
        <v>Пензенская</v>
      </c>
      <c r="G135" s="96" t="str">
        <f>VLOOKUP(B135,'Уч ЮН'!$A$3:$G$447,6,FALSE)</f>
        <v>СШОР Заречный</v>
      </c>
      <c r="H135" s="45">
        <f t="shared" si="13"/>
        <v>24.6</v>
      </c>
      <c r="I135" s="45"/>
      <c r="J135" s="327">
        <f t="shared" si="11"/>
        <v>2</v>
      </c>
      <c r="K135" s="328">
        <f>VLOOKUP(B135,'Уч ЮН'!$A$3:$I$447,8,FALSE)</f>
        <v>0</v>
      </c>
      <c r="L135" s="327">
        <v>3</v>
      </c>
      <c r="M135" s="329">
        <v>24.6</v>
      </c>
      <c r="N135" s="329"/>
      <c r="O135" s="330">
        <f t="shared" si="12"/>
        <v>24.6</v>
      </c>
      <c r="P135" s="331" t="str">
        <f>VLOOKUP(B135,'Уч ЮН'!$A$3:$G$447,7,FALSE)</f>
        <v>Жиженкова С.С.</v>
      </c>
      <c r="Q135" s="332">
        <v>1</v>
      </c>
      <c r="AF135" s="49"/>
      <c r="AG135" s="49"/>
      <c r="AH135" s="49"/>
      <c r="AI135" s="49"/>
      <c r="AJ135" s="49"/>
      <c r="AK135" s="49"/>
      <c r="AL135" s="49"/>
    </row>
    <row r="136" spans="1:38" s="1" customFormat="1" ht="14.25" customHeight="1">
      <c r="A136" s="369">
        <v>12</v>
      </c>
      <c r="B136" s="335">
        <v>551</v>
      </c>
      <c r="C136" s="336" t="str">
        <f>VLOOKUP(B136,'Уч ЮН'!$A$3:$G$447,2,FALSE)</f>
        <v>Алькаев Ильназ</v>
      </c>
      <c r="D136" s="337">
        <f>VLOOKUP(B136,'Уч ЮН'!$A$3:$G$447,3,FALSE)</f>
        <v>2001</v>
      </c>
      <c r="E136" s="334">
        <f>VLOOKUP(B136,'Уч ЮН'!$A$3:$G$447,4,FALSE)</f>
        <v>0</v>
      </c>
      <c r="F136" s="336" t="str">
        <f>VLOOKUP(B136,'Уч ЮН'!$A$3:$G$447,5,FALSE)</f>
        <v>Пензенская</v>
      </c>
      <c r="G136" s="96" t="str">
        <f>VLOOKUP(B136,'Уч ЮН'!$A$3:$G$447,6,FALSE)</f>
        <v>СШ-6,ПензГТУ</v>
      </c>
      <c r="H136" s="45">
        <f t="shared" si="13"/>
        <v>24.9</v>
      </c>
      <c r="I136" s="45"/>
      <c r="J136" s="327">
        <f t="shared" si="11"/>
        <v>3</v>
      </c>
      <c r="K136" s="328" t="str">
        <f>VLOOKUP(B136,'Уч ЮН'!$A$3:$I$447,8,FALSE)</f>
        <v>л</v>
      </c>
      <c r="L136" s="327"/>
      <c r="M136" s="329">
        <v>24.9</v>
      </c>
      <c r="N136" s="329"/>
      <c r="O136" s="330">
        <f t="shared" si="12"/>
        <v>24.9</v>
      </c>
      <c r="P136" s="331" t="str">
        <f>VLOOKUP(B136,'Уч ЮН'!$A$3:$G$447,7,FALSE)</f>
        <v>Болгов Л.В.</v>
      </c>
      <c r="Q136" s="332">
        <v>1</v>
      </c>
      <c r="AF136" s="49"/>
      <c r="AG136" s="49"/>
      <c r="AH136" s="49"/>
      <c r="AI136" s="49"/>
      <c r="AJ136" s="49"/>
      <c r="AK136" s="49"/>
      <c r="AL136" s="49"/>
    </row>
    <row r="137" spans="1:38" s="1" customFormat="1" ht="14.25" customHeight="1">
      <c r="A137" s="369">
        <v>12</v>
      </c>
      <c r="B137" s="335">
        <v>200</v>
      </c>
      <c r="C137" s="336" t="str">
        <f>VLOOKUP(B137,'Уч ЮН'!$A$3:$G$447,2,FALSE)</f>
        <v>Исаев Ринат</v>
      </c>
      <c r="D137" s="337">
        <f>VLOOKUP(B137,'Уч ЮН'!$A$3:$G$447,3,FALSE)</f>
        <v>2000</v>
      </c>
      <c r="E137" s="334">
        <f>VLOOKUP(B137,'Уч ЮН'!$A$3:$G$447,4,FALSE)</f>
        <v>0</v>
      </c>
      <c r="F137" s="336" t="str">
        <f>VLOOKUP(B137,'Уч ЮН'!$A$3:$G$447,5,FALSE)</f>
        <v>Пензенская</v>
      </c>
      <c r="G137" s="96" t="str">
        <f>VLOOKUP(B137,'Уч ЮН'!$A$3:$G$447,6,FALSE)</f>
        <v>СШ-6</v>
      </c>
      <c r="H137" s="45">
        <f t="shared" si="13"/>
        <v>24.9</v>
      </c>
      <c r="I137" s="45"/>
      <c r="J137" s="327">
        <f t="shared" si="11"/>
        <v>3</v>
      </c>
      <c r="K137" s="328" t="str">
        <f>VLOOKUP(B137,'Уч ЮН'!$A$3:$I$447,8,FALSE)</f>
        <v>л</v>
      </c>
      <c r="L137" s="327"/>
      <c r="M137" s="329">
        <v>24.9</v>
      </c>
      <c r="N137" s="329"/>
      <c r="O137" s="330">
        <f t="shared" si="12"/>
        <v>24.9</v>
      </c>
      <c r="P137" s="331" t="str">
        <f>VLOOKUP(B137,'Уч ЮН'!$A$3:$G$447,7,FALSE)</f>
        <v>Дубоносова С.В.</v>
      </c>
      <c r="Q137" s="332">
        <v>2</v>
      </c>
      <c r="AF137" s="49"/>
      <c r="AG137" s="49"/>
      <c r="AH137" s="49"/>
      <c r="AI137" s="49"/>
      <c r="AJ137" s="49"/>
      <c r="AK137" s="49"/>
      <c r="AL137" s="49"/>
    </row>
    <row r="138" spans="1:38" s="1" customFormat="1" ht="14.25" customHeight="1">
      <c r="A138" s="369">
        <v>12</v>
      </c>
      <c r="B138" s="335">
        <v>547</v>
      </c>
      <c r="C138" s="336" t="str">
        <f>VLOOKUP(B138,'Уч ЮН'!$A$3:$G$447,2,FALSE)</f>
        <v>Пламеннов Кирилл</v>
      </c>
      <c r="D138" s="337">
        <f>VLOOKUP(B138,'Уч ЮН'!$A$3:$G$447,3,FALSE)</f>
        <v>2000</v>
      </c>
      <c r="E138" s="334">
        <f>VLOOKUP(B138,'Уч ЮН'!$A$3:$G$447,4,FALSE)</f>
        <v>0</v>
      </c>
      <c r="F138" s="336" t="str">
        <f>VLOOKUP(B138,'Уч ЮН'!$A$3:$G$447,5,FALSE)</f>
        <v>Пензенская</v>
      </c>
      <c r="G138" s="96" t="str">
        <f>VLOOKUP(B138,'Уч ЮН'!$A$3:$G$447,6,FALSE)</f>
        <v>СШ-6,ПензГТУ</v>
      </c>
      <c r="H138" s="45">
        <f t="shared" si="13"/>
        <v>24.9</v>
      </c>
      <c r="I138" s="45"/>
      <c r="J138" s="327">
        <f t="shared" si="11"/>
        <v>3</v>
      </c>
      <c r="K138" s="328" t="str">
        <f>VLOOKUP(B138,'Уч ЮН'!$A$3:$I$447,8,FALSE)</f>
        <v>л</v>
      </c>
      <c r="L138" s="327"/>
      <c r="M138" s="329">
        <v>24.9</v>
      </c>
      <c r="N138" s="329"/>
      <c r="O138" s="330">
        <f t="shared" si="12"/>
        <v>24.9</v>
      </c>
      <c r="P138" s="331" t="str">
        <f>VLOOKUP(B138,'Уч ЮН'!$A$3:$G$447,7,FALSE)</f>
        <v>Болгов Л.В.</v>
      </c>
      <c r="Q138" s="332">
        <v>2</v>
      </c>
      <c r="AF138" s="49"/>
      <c r="AG138" s="49"/>
      <c r="AH138" s="49"/>
      <c r="AI138" s="49"/>
      <c r="AJ138" s="49"/>
      <c r="AK138" s="49"/>
      <c r="AL138" s="49"/>
    </row>
    <row r="139" spans="1:38" s="1" customFormat="1" ht="14.25" customHeight="1">
      <c r="A139" s="369">
        <v>15</v>
      </c>
      <c r="B139" s="335">
        <v>628</v>
      </c>
      <c r="C139" s="336" t="str">
        <f>VLOOKUP(B139,'Уч ЮН'!$A$3:$G$447,2,FALSE)</f>
        <v>Фомин Никита</v>
      </c>
      <c r="D139" s="337">
        <f>VLOOKUP(B139,'Уч ЮН'!$A$3:$G$447,3,FALSE)</f>
        <v>2000</v>
      </c>
      <c r="E139" s="334" t="str">
        <f>VLOOKUP(B139,'Уч ЮН'!$A$3:$G$447,4,FALSE)</f>
        <v>2</v>
      </c>
      <c r="F139" s="336" t="str">
        <f>VLOOKUP(B139,'Уч ЮН'!$A$3:$G$447,5,FALSE)</f>
        <v>Пензенская</v>
      </c>
      <c r="G139" s="96" t="str">
        <f>VLOOKUP(B139,'Уч ЮН'!$A$3:$G$447,6,FALSE)</f>
        <v>ПГУАС</v>
      </c>
      <c r="H139" s="45">
        <f t="shared" si="13"/>
        <v>25</v>
      </c>
      <c r="I139" s="45"/>
      <c r="J139" s="327">
        <f t="shared" si="11"/>
        <v>3</v>
      </c>
      <c r="K139" s="328">
        <f>VLOOKUP(B139,'Уч ЮН'!$A$3:$I$447,8,FALSE)</f>
        <v>0</v>
      </c>
      <c r="L139" s="327"/>
      <c r="M139" s="329">
        <v>25</v>
      </c>
      <c r="N139" s="329"/>
      <c r="O139" s="330">
        <f t="shared" si="12"/>
        <v>25</v>
      </c>
      <c r="P139" s="331" t="str">
        <f>VLOOKUP(B139,'Уч ЮН'!$A$3:$G$447,7,FALSE)</f>
        <v>Казуров М.А.,Аксенов А.В.</v>
      </c>
      <c r="Q139" s="332">
        <v>3</v>
      </c>
      <c r="AF139" s="49"/>
      <c r="AG139" s="49"/>
      <c r="AH139" s="49"/>
      <c r="AI139" s="49"/>
      <c r="AJ139" s="49"/>
      <c r="AK139" s="49"/>
      <c r="AL139" s="49"/>
    </row>
    <row r="140" spans="1:38" s="1" customFormat="1" ht="14.25" customHeight="1">
      <c r="A140" s="369">
        <v>16</v>
      </c>
      <c r="B140" s="335">
        <v>70</v>
      </c>
      <c r="C140" s="336" t="str">
        <f>VLOOKUP(B140,'Уч ЮН'!$A$3:$G$447,2,FALSE)</f>
        <v>Аразов Саид</v>
      </c>
      <c r="D140" s="337">
        <f>VLOOKUP(B140,'Уч ЮН'!$A$3:$G$447,3,FALSE)</f>
        <v>2000</v>
      </c>
      <c r="E140" s="334" t="str">
        <f>VLOOKUP(B140,'Уч ЮН'!$A$3:$G$447,4,FALSE)</f>
        <v>2</v>
      </c>
      <c r="F140" s="336" t="str">
        <f>VLOOKUP(B140,'Уч ЮН'!$A$3:$G$447,5,FALSE)</f>
        <v>Саратовская</v>
      </c>
      <c r="G140" s="96" t="str">
        <f>VLOOKUP(B140,'Уч ЮН'!$A$3:$G$447,6,FALSE)</f>
        <v>ДЮСШ Энгельс</v>
      </c>
      <c r="H140" s="45">
        <f t="shared" si="13"/>
        <v>25.1</v>
      </c>
      <c r="I140" s="45"/>
      <c r="J140" s="327">
        <f t="shared" si="11"/>
        <v>3</v>
      </c>
      <c r="K140" s="328">
        <f>VLOOKUP(B140,'Уч ЮН'!$A$3:$I$447,8,FALSE)</f>
        <v>0</v>
      </c>
      <c r="L140" s="327"/>
      <c r="M140" s="329">
        <v>25.1</v>
      </c>
      <c r="N140" s="329"/>
      <c r="O140" s="330">
        <f t="shared" si="12"/>
        <v>25.1</v>
      </c>
      <c r="P140" s="331" t="str">
        <f>VLOOKUP(B140,'Уч ЮН'!$A$3:$G$447,7,FALSE)</f>
        <v>Ромашко М.А.</v>
      </c>
      <c r="Q140" s="332">
        <v>3</v>
      </c>
      <c r="AF140" s="49"/>
      <c r="AG140" s="49"/>
      <c r="AH140" s="49"/>
      <c r="AI140" s="49"/>
      <c r="AJ140" s="49"/>
      <c r="AK140" s="49"/>
      <c r="AL140" s="49"/>
    </row>
    <row r="141" spans="1:38" s="1" customFormat="1" ht="14.25" customHeight="1">
      <c r="A141" s="369">
        <v>16</v>
      </c>
      <c r="B141" s="335">
        <v>140</v>
      </c>
      <c r="C141" s="336" t="str">
        <f>VLOOKUP(B141,'Уч ЮН'!$A$3:$G$447,2,FALSE)</f>
        <v>Елистратов Сергей</v>
      </c>
      <c r="D141" s="337">
        <f>VLOOKUP(B141,'Уч ЮН'!$A$3:$G$447,3,FALSE)</f>
        <v>2001</v>
      </c>
      <c r="E141" s="334">
        <f>VLOOKUP(B141,'Уч ЮН'!$A$3:$G$447,4,FALSE)</f>
        <v>2</v>
      </c>
      <c r="F141" s="336" t="str">
        <f>VLOOKUP(B141,'Уч ЮН'!$A$3:$G$447,5,FALSE)</f>
        <v>Саратовская</v>
      </c>
      <c r="G141" s="96" t="str">
        <f>VLOOKUP(B141,'Уч ЮН'!$A$3:$G$447,6,FALSE)</f>
        <v>СШОР-6</v>
      </c>
      <c r="H141" s="45">
        <f t="shared" si="13"/>
        <v>25.1</v>
      </c>
      <c r="I141" s="45"/>
      <c r="J141" s="327">
        <f t="shared" si="11"/>
        <v>3</v>
      </c>
      <c r="K141" s="328">
        <f>VLOOKUP(B141,'Уч ЮН'!$A$3:$I$447,8,FALSE)</f>
        <v>0</v>
      </c>
      <c r="L141" s="327"/>
      <c r="M141" s="329">
        <v>25.1</v>
      </c>
      <c r="N141" s="329"/>
      <c r="O141" s="330">
        <f t="shared" si="12"/>
        <v>25.1</v>
      </c>
      <c r="P141" s="331" t="str">
        <f>VLOOKUP(B141,'Уч ЮН'!$A$3:$G$447,7,FALSE)</f>
        <v>Беликовы Н.И., Ю.Б.</v>
      </c>
      <c r="Q141" s="332">
        <v>1</v>
      </c>
      <c r="AF141" s="49"/>
      <c r="AG141" s="49"/>
      <c r="AH141" s="49"/>
      <c r="AI141" s="49"/>
      <c r="AJ141" s="49"/>
      <c r="AK141" s="49"/>
      <c r="AL141" s="49"/>
    </row>
    <row r="142" spans="1:38" s="1" customFormat="1" ht="14.25" customHeight="1">
      <c r="A142" s="369">
        <v>18</v>
      </c>
      <c r="B142" s="335">
        <v>63</v>
      </c>
      <c r="C142" s="336" t="str">
        <f>VLOOKUP(B142,'Уч ЮН'!$A$3:$G$447,2,FALSE)</f>
        <v>Мартынов Арсений </v>
      </c>
      <c r="D142" s="337">
        <f>VLOOKUP(B142,'Уч ЮН'!$A$3:$G$447,3,FALSE)</f>
        <v>2001</v>
      </c>
      <c r="E142" s="334">
        <f>VLOOKUP(B142,'Уч ЮН'!$A$3:$G$447,4,FALSE)</f>
        <v>3</v>
      </c>
      <c r="F142" s="336" t="str">
        <f>VLOOKUP(B142,'Уч ЮН'!$A$3:$G$447,5,FALSE)</f>
        <v>Саратовская</v>
      </c>
      <c r="G142" s="96" t="str">
        <f>VLOOKUP(B142,'Уч ЮН'!$A$3:$G$447,6,FALSE)</f>
        <v>ДЮСШ Энгельс</v>
      </c>
      <c r="H142" s="45">
        <f t="shared" si="13"/>
        <v>25.2</v>
      </c>
      <c r="I142" s="45"/>
      <c r="J142" s="327">
        <f t="shared" si="11"/>
        <v>3</v>
      </c>
      <c r="K142" s="328">
        <f>VLOOKUP(B142,'Уч ЮН'!$A$3:$I$447,8,FALSE)</f>
        <v>0</v>
      </c>
      <c r="L142" s="327"/>
      <c r="M142" s="329">
        <v>25.2</v>
      </c>
      <c r="N142" s="329"/>
      <c r="O142" s="330">
        <f t="shared" si="12"/>
        <v>25.2</v>
      </c>
      <c r="P142" s="331" t="str">
        <f>VLOOKUP(B142,'Уч ЮН'!$A$3:$G$447,7,FALSE)</f>
        <v>Кудашкина З.К.</v>
      </c>
      <c r="Q142" s="332">
        <v>3</v>
      </c>
      <c r="AF142" s="49"/>
      <c r="AG142" s="49"/>
      <c r="AH142" s="49"/>
      <c r="AI142" s="49"/>
      <c r="AJ142" s="49"/>
      <c r="AK142" s="49"/>
      <c r="AL142" s="49"/>
    </row>
    <row r="143" spans="1:38" s="1" customFormat="1" ht="14.25" customHeight="1">
      <c r="A143" s="369">
        <v>19</v>
      </c>
      <c r="B143" s="335">
        <v>496</v>
      </c>
      <c r="C143" s="336" t="str">
        <f>VLOOKUP(B143,'Уч ЮН'!$A$3:$G$447,2,FALSE)</f>
        <v>Савченко Никита</v>
      </c>
      <c r="D143" s="337">
        <f>VLOOKUP(B143,'Уч ЮН'!$A$3:$G$447,3,FALSE)</f>
        <v>2001</v>
      </c>
      <c r="E143" s="334" t="str">
        <f>VLOOKUP(B143,'Уч ЮН'!$A$3:$G$447,4,FALSE)</f>
        <v>2</v>
      </c>
      <c r="F143" s="336" t="str">
        <f>VLOOKUP(B143,'Уч ЮН'!$A$3:$G$447,5,FALSE)</f>
        <v>Пензенская</v>
      </c>
      <c r="G143" s="96" t="str">
        <f>VLOOKUP(B143,'Уч ЮН'!$A$3:$G$447,6,FALSE)</f>
        <v>КСШОР</v>
      </c>
      <c r="H143" s="45">
        <f t="shared" si="13"/>
        <v>25.3</v>
      </c>
      <c r="I143" s="45"/>
      <c r="J143" s="327">
        <f t="shared" si="11"/>
        <v>3</v>
      </c>
      <c r="K143" s="328" t="str">
        <f>VLOOKUP(B143,'Уч ЮН'!$A$3:$I$447,8,FALSE)</f>
        <v>л</v>
      </c>
      <c r="L143" s="327"/>
      <c r="M143" s="329">
        <v>25.3</v>
      </c>
      <c r="N143" s="329"/>
      <c r="O143" s="330">
        <f t="shared" si="12"/>
        <v>25.3</v>
      </c>
      <c r="P143" s="331" t="str">
        <f>VLOOKUP(B143,'Уч ЮН'!$A$3:$G$447,7,FALSE)</f>
        <v>Карасик Н.А.,А.Г.</v>
      </c>
      <c r="Q143" s="332">
        <v>1</v>
      </c>
      <c r="AF143" s="49"/>
      <c r="AG143" s="49"/>
      <c r="AH143" s="49"/>
      <c r="AI143" s="49"/>
      <c r="AJ143" s="49"/>
      <c r="AK143" s="49"/>
      <c r="AL143" s="49"/>
    </row>
    <row r="144" spans="1:38" s="1" customFormat="1" ht="14.25" customHeight="1">
      <c r="A144" s="369">
        <v>20</v>
      </c>
      <c r="B144" s="335">
        <v>169</v>
      </c>
      <c r="C144" s="336" t="str">
        <f>VLOOKUP(B144,'Уч ЮН'!$A$3:$G$447,2,FALSE)</f>
        <v>Фролов Сергей</v>
      </c>
      <c r="D144" s="337">
        <f>VLOOKUP(B144,'Уч ЮН'!$A$3:$G$447,3,FALSE)</f>
        <v>2000</v>
      </c>
      <c r="E144" s="334">
        <f>VLOOKUP(B144,'Уч ЮН'!$A$3:$G$447,4,FALSE)</f>
        <v>2</v>
      </c>
      <c r="F144" s="336" t="str">
        <f>VLOOKUP(B144,'Уч ЮН'!$A$3:$G$447,5,FALSE)</f>
        <v>Саратовская</v>
      </c>
      <c r="G144" s="96" t="str">
        <f>VLOOKUP(B144,'Уч ЮН'!$A$3:$G$447,6,FALSE)</f>
        <v>СШОР-6</v>
      </c>
      <c r="H144" s="45">
        <f t="shared" si="13"/>
        <v>25.6</v>
      </c>
      <c r="I144" s="45"/>
      <c r="J144" s="327">
        <f t="shared" si="11"/>
        <v>3</v>
      </c>
      <c r="K144" s="328">
        <f>VLOOKUP(B144,'Уч ЮН'!$A$3:$I$447,8,FALSE)</f>
        <v>0</v>
      </c>
      <c r="L144" s="327"/>
      <c r="M144" s="329">
        <v>25.6</v>
      </c>
      <c r="N144" s="329"/>
      <c r="O144" s="330">
        <f t="shared" si="12"/>
        <v>25.6</v>
      </c>
      <c r="P144" s="331" t="str">
        <f>VLOOKUP(B144,'Уч ЮН'!$A$3:$G$447,7,FALSE)</f>
        <v>Беликовы Н.И., Ю.Б.</v>
      </c>
      <c r="Q144" s="332">
        <v>2</v>
      </c>
      <c r="AF144" s="49"/>
      <c r="AG144" s="49"/>
      <c r="AH144" s="49"/>
      <c r="AI144" s="49"/>
      <c r="AJ144" s="49"/>
      <c r="AK144" s="49"/>
      <c r="AL144" s="49"/>
    </row>
    <row r="145" spans="1:38" s="1" customFormat="1" ht="14.25" customHeight="1">
      <c r="A145" s="369">
        <v>21</v>
      </c>
      <c r="B145" s="335">
        <v>75</v>
      </c>
      <c r="C145" s="336" t="str">
        <f>VLOOKUP(B145,'Уч ЮН'!$A$3:$G$447,2,FALSE)</f>
        <v>Кондрашов Сергей</v>
      </c>
      <c r="D145" s="337">
        <f>VLOOKUP(B145,'Уч ЮН'!$A$3:$G$447,3,FALSE)</f>
        <v>2001</v>
      </c>
      <c r="E145" s="334" t="str">
        <f>VLOOKUP(B145,'Уч ЮН'!$A$3:$G$447,4,FALSE)</f>
        <v>2</v>
      </c>
      <c r="F145" s="336" t="str">
        <f>VLOOKUP(B145,'Уч ЮН'!$A$3:$G$447,5,FALSE)</f>
        <v>Саратовская</v>
      </c>
      <c r="G145" s="96" t="str">
        <f>VLOOKUP(B145,'Уч ЮН'!$A$3:$G$447,6,FALSE)</f>
        <v>ДЮСШ Энгельс</v>
      </c>
      <c r="H145" s="45">
        <f t="shared" si="13"/>
        <v>26</v>
      </c>
      <c r="I145" s="45"/>
      <c r="J145" s="327">
        <f t="shared" si="11"/>
        <v>3</v>
      </c>
      <c r="K145" s="328">
        <f>VLOOKUP(B145,'Уч ЮН'!$A$3:$I$447,8,FALSE)</f>
        <v>0</v>
      </c>
      <c r="L145" s="327"/>
      <c r="M145" s="329">
        <v>26</v>
      </c>
      <c r="N145" s="329"/>
      <c r="O145" s="330">
        <f t="shared" si="12"/>
        <v>26</v>
      </c>
      <c r="P145" s="331" t="str">
        <f>VLOOKUP(B145,'Уч ЮН'!$A$3:$G$447,7,FALSE)</f>
        <v>Минахметова О.В.</v>
      </c>
      <c r="Q145" s="332">
        <v>2</v>
      </c>
      <c r="AF145" s="49"/>
      <c r="AG145" s="49"/>
      <c r="AH145" s="49"/>
      <c r="AI145" s="49"/>
      <c r="AJ145" s="49"/>
      <c r="AK145" s="49"/>
      <c r="AL145" s="49"/>
    </row>
    <row r="146" spans="1:38" s="1" customFormat="1" ht="14.25" customHeight="1">
      <c r="A146" s="369">
        <v>22</v>
      </c>
      <c r="B146" s="335">
        <v>101</v>
      </c>
      <c r="C146" s="336" t="str">
        <f>VLOOKUP(B146,'Уч ЮН'!$A$3:$G$447,2,FALSE)</f>
        <v>Архипов Артем </v>
      </c>
      <c r="D146" s="337">
        <f>VLOOKUP(B146,'Уч ЮН'!$A$3:$G$447,3,FALSE)</f>
        <v>2001</v>
      </c>
      <c r="E146" s="334">
        <f>VLOOKUP(B146,'Уч ЮН'!$A$3:$G$447,4,FALSE)</f>
        <v>3</v>
      </c>
      <c r="F146" s="336" t="str">
        <f>VLOOKUP(B146,'Уч ЮН'!$A$3:$G$447,5,FALSE)</f>
        <v>Саратовская</v>
      </c>
      <c r="G146" s="96" t="str">
        <f>VLOOKUP(B146,'Уч ЮН'!$A$3:$G$447,6,FALSE)</f>
        <v>СШ Ртищево</v>
      </c>
      <c r="H146" s="45">
        <f t="shared" si="13"/>
        <v>26.5</v>
      </c>
      <c r="I146" s="45"/>
      <c r="J146" s="327" t="str">
        <f t="shared" si="11"/>
        <v>1ю</v>
      </c>
      <c r="K146" s="328">
        <f>VLOOKUP(B146,'Уч ЮН'!$A$3:$I$447,8,FALSE)</f>
        <v>0</v>
      </c>
      <c r="L146" s="327"/>
      <c r="M146" s="329">
        <v>26.5</v>
      </c>
      <c r="N146" s="329"/>
      <c r="O146" s="330">
        <f t="shared" si="12"/>
        <v>26.5</v>
      </c>
      <c r="P146" s="331" t="str">
        <f>VLOOKUP(B146,'Уч ЮН'!$A$3:$G$447,7,FALSE)</f>
        <v>Земцов М.А.</v>
      </c>
      <c r="Q146" s="332">
        <v>2</v>
      </c>
      <c r="AF146" s="49"/>
      <c r="AG146" s="49"/>
      <c r="AH146" s="49"/>
      <c r="AI146" s="49"/>
      <c r="AJ146" s="49"/>
      <c r="AK146" s="49"/>
      <c r="AL146" s="49"/>
    </row>
    <row r="147" spans="1:38" s="1" customFormat="1" ht="14.25" customHeight="1">
      <c r="A147" s="369">
        <v>23</v>
      </c>
      <c r="B147" s="335">
        <v>683</v>
      </c>
      <c r="C147" s="336" t="str">
        <f>VLOOKUP(B147,'Уч ЮН'!$A$3:$G$447,2,FALSE)</f>
        <v>Голубев Илья</v>
      </c>
      <c r="D147" s="337">
        <f>VLOOKUP(B147,'Уч ЮН'!$A$3:$G$447,3,FALSE)</f>
        <v>2001</v>
      </c>
      <c r="E147" s="334"/>
      <c r="F147" s="336" t="str">
        <f>VLOOKUP(B147,'Уч ЮН'!$A$3:$G$447,5,FALSE)</f>
        <v>Пензенская</v>
      </c>
      <c r="G147" s="96" t="str">
        <f>VLOOKUP(B147,'Уч ЮН'!$A$3:$G$447,6,FALSE)</f>
        <v>СШОР Заречный</v>
      </c>
      <c r="H147" s="45">
        <f t="shared" si="13"/>
        <v>27.3</v>
      </c>
      <c r="I147" s="45"/>
      <c r="J147" s="327" t="str">
        <f t="shared" si="11"/>
        <v>1ю</v>
      </c>
      <c r="K147" s="328">
        <f>VLOOKUP(B147,'Уч ЮН'!$A$3:$I$447,8,FALSE)</f>
        <v>0</v>
      </c>
      <c r="L147" s="327"/>
      <c r="M147" s="329">
        <v>27.3</v>
      </c>
      <c r="N147" s="329"/>
      <c r="O147" s="330">
        <f t="shared" si="12"/>
        <v>27.3</v>
      </c>
      <c r="P147" s="331" t="str">
        <f>VLOOKUP(B147,'Уч ЮН'!$A$3:$G$447,7,FALSE)</f>
        <v>Кораблев В.В.</v>
      </c>
      <c r="Q147" s="332">
        <v>3</v>
      </c>
      <c r="AF147" s="49"/>
      <c r="AG147" s="49"/>
      <c r="AH147" s="49"/>
      <c r="AI147" s="49"/>
      <c r="AJ147" s="49"/>
      <c r="AK147" s="49"/>
      <c r="AL147" s="49"/>
    </row>
    <row r="148" spans="1:38" s="1" customFormat="1" ht="14.25" customHeight="1">
      <c r="A148" s="369"/>
      <c r="B148" s="335">
        <v>601</v>
      </c>
      <c r="C148" s="336" t="str">
        <f>VLOOKUP(B148,'Уч ЮН'!$A$3:$G$447,2,FALSE)</f>
        <v>Бычков Никита</v>
      </c>
      <c r="D148" s="337">
        <f>VLOOKUP(B148,'Уч ЮН'!$A$3:$G$447,3,FALSE)</f>
        <v>2000</v>
      </c>
      <c r="E148" s="334" t="str">
        <f>VLOOKUP(B148,'Уч ЮН'!$A$3:$G$447,4,FALSE)</f>
        <v>1</v>
      </c>
      <c r="F148" s="336" t="str">
        <f>VLOOKUP(B148,'Уч ЮН'!$A$3:$G$447,5,FALSE)</f>
        <v>Пензенская</v>
      </c>
      <c r="G148" s="96" t="str">
        <f>VLOOKUP(B148,'Уч ЮН'!$A$3:$G$447,6,FALSE)</f>
        <v>СШ-6</v>
      </c>
      <c r="H148" s="45" t="str">
        <f t="shared" si="13"/>
        <v>дисквл.</v>
      </c>
      <c r="I148" s="45"/>
      <c r="J148" s="327"/>
      <c r="K148" s="328" t="str">
        <f>VLOOKUP(B148,'Уч ЮН'!$A$3:$I$447,8,FALSE)</f>
        <v>л</v>
      </c>
      <c r="L148" s="327"/>
      <c r="M148" s="329" t="s">
        <v>607</v>
      </c>
      <c r="N148" s="329"/>
      <c r="O148" s="330" t="e">
        <f t="shared" si="12"/>
        <v>#NUM!</v>
      </c>
      <c r="P148" s="331" t="str">
        <f>VLOOKUP(B148,'Уч ЮН'!$A$3:$G$447,7,FALSE)</f>
        <v>Красновы Р.Б.,К.И.</v>
      </c>
      <c r="Q148" s="332"/>
      <c r="AF148" s="49"/>
      <c r="AG148" s="49"/>
      <c r="AH148" s="49"/>
      <c r="AI148" s="49"/>
      <c r="AJ148" s="49"/>
      <c r="AK148" s="49"/>
      <c r="AL148" s="49"/>
    </row>
    <row r="149" spans="1:38" s="1" customFormat="1" ht="14.25" customHeight="1" hidden="1">
      <c r="A149" s="369"/>
      <c r="B149" s="335">
        <v>182</v>
      </c>
      <c r="C149" s="336" t="str">
        <f>VLOOKUP(B149,'Уч ЮН'!$A$3:$G$447,2,FALSE)</f>
        <v>Агафонов Виктор</v>
      </c>
      <c r="D149" s="337">
        <f>VLOOKUP(B149,'Уч ЮН'!$A$3:$G$447,3,FALSE)</f>
        <v>2001</v>
      </c>
      <c r="E149" s="334"/>
      <c r="F149" s="336" t="str">
        <f>VLOOKUP(B149,'Уч ЮН'!$A$3:$G$447,5,FALSE)</f>
        <v>Пензенская</v>
      </c>
      <c r="G149" s="96" t="str">
        <f>VLOOKUP(B149,'Уч ЮН'!$A$3:$G$447,6,FALSE)</f>
        <v>СШ-6</v>
      </c>
      <c r="H149" s="45" t="str">
        <f t="shared" si="13"/>
        <v>н.я</v>
      </c>
      <c r="I149" s="45"/>
      <c r="J149" s="327"/>
      <c r="K149" s="328">
        <f>VLOOKUP(B149,'Уч ЮН'!$A$3:$I$447,8,FALSE)</f>
        <v>0</v>
      </c>
      <c r="L149" s="327"/>
      <c r="M149" s="329" t="s">
        <v>573</v>
      </c>
      <c r="N149" s="329"/>
      <c r="O149" s="330" t="e">
        <f t="shared" si="12"/>
        <v>#NUM!</v>
      </c>
      <c r="P149" s="331" t="str">
        <f>VLOOKUP(B149,'Уч ЮН'!$A$3:$G$447,7,FALSE)</f>
        <v>Земсков А.М.</v>
      </c>
      <c r="Q149" s="332"/>
      <c r="AF149" s="49"/>
      <c r="AG149" s="49"/>
      <c r="AH149" s="49"/>
      <c r="AI149" s="49"/>
      <c r="AJ149" s="49"/>
      <c r="AK149" s="49"/>
      <c r="AL149" s="49"/>
    </row>
    <row r="150" spans="1:38" s="1" customFormat="1" ht="14.25" customHeight="1" hidden="1">
      <c r="A150" s="369"/>
      <c r="B150" s="335">
        <v>293</v>
      </c>
      <c r="C150" s="336" t="str">
        <f>VLOOKUP(B150,'Уч ЮН'!$A$3:$G$447,2,FALSE)</f>
        <v>Лисин Артем</v>
      </c>
      <c r="D150" s="337">
        <f>VLOOKUP(B150,'Уч ЮН'!$A$3:$G$447,3,FALSE)</f>
        <v>2003</v>
      </c>
      <c r="E150" s="334">
        <f>VLOOKUP(B150,'Уч ЮН'!$A$3:$G$447,4,FALSE)</f>
        <v>3</v>
      </c>
      <c r="F150" s="336" t="str">
        <f>VLOOKUP(B150,'Уч ЮН'!$A$3:$G$447,5,FALSE)</f>
        <v>Пензенская</v>
      </c>
      <c r="G150" s="96" t="str">
        <f>VLOOKUP(B150,'Уч ЮН'!$A$3:$G$447,6,FALSE)</f>
        <v>ДЮСШ-2 Кузнецк</v>
      </c>
      <c r="H150" s="45" t="str">
        <f t="shared" si="13"/>
        <v>н.я</v>
      </c>
      <c r="I150" s="45"/>
      <c r="J150" s="327"/>
      <c r="K150" s="328">
        <f>VLOOKUP(B150,'Уч ЮН'!$A$3:$I$447,8,FALSE)</f>
        <v>0</v>
      </c>
      <c r="L150" s="327"/>
      <c r="M150" s="329" t="s">
        <v>573</v>
      </c>
      <c r="N150" s="329"/>
      <c r="O150" s="330" t="e">
        <f t="shared" si="12"/>
        <v>#NUM!</v>
      </c>
      <c r="P150" s="331" t="str">
        <f>VLOOKUP(B150,'Уч ЮН'!$A$3:$G$447,7,FALSE)</f>
        <v>Акатьев В.В.</v>
      </c>
      <c r="Q150" s="332"/>
      <c r="AF150" s="49"/>
      <c r="AG150" s="49"/>
      <c r="AH150" s="49"/>
      <c r="AI150" s="49"/>
      <c r="AJ150" s="49"/>
      <c r="AK150" s="49"/>
      <c r="AL150" s="49"/>
    </row>
    <row r="151" spans="1:38" s="1" customFormat="1" ht="14.25" customHeight="1" hidden="1">
      <c r="A151" s="369"/>
      <c r="B151" s="335">
        <v>437</v>
      </c>
      <c r="C151" s="336" t="str">
        <f>VLOOKUP(B151,'Уч ЮН'!$A$3:$G$447,2,FALSE)</f>
        <v>Кирин Максим</v>
      </c>
      <c r="D151" s="337">
        <f>VLOOKUP(B151,'Уч ЮН'!$A$3:$G$447,3,FALSE)</f>
        <v>2001</v>
      </c>
      <c r="E151" s="334">
        <f>VLOOKUP(B151,'Уч ЮН'!$A$3:$G$447,4,FALSE)</f>
        <v>1</v>
      </c>
      <c r="F151" s="336" t="str">
        <f>VLOOKUP(B151,'Уч ЮН'!$A$3:$G$447,5,FALSE)</f>
        <v>Мордовия</v>
      </c>
      <c r="G151" s="96" t="str">
        <f>VLOOKUP(B151,'Уч ЮН'!$A$3:$G$447,6,FALSE)</f>
        <v>КСШОР</v>
      </c>
      <c r="H151" s="45" t="str">
        <f t="shared" si="13"/>
        <v>н.я.</v>
      </c>
      <c r="I151" s="45"/>
      <c r="J151" s="327"/>
      <c r="K151" s="328">
        <f>VLOOKUP(B151,'Уч ЮН'!$A$3:$I$447,8,FALSE)</f>
        <v>0</v>
      </c>
      <c r="L151" s="327"/>
      <c r="M151" s="329" t="s">
        <v>590</v>
      </c>
      <c r="N151" s="329"/>
      <c r="O151" s="330" t="e">
        <f t="shared" si="12"/>
        <v>#NUM!</v>
      </c>
      <c r="P151" s="331" t="str">
        <f>VLOOKUP(B151,'Уч ЮН'!$A$3:$G$447,7,FALSE)</f>
        <v>Кондов ГН Иванов АИ</v>
      </c>
      <c r="Q151" s="332"/>
      <c r="AF151" s="49"/>
      <c r="AG151" s="49"/>
      <c r="AH151" s="49"/>
      <c r="AI151" s="49"/>
      <c r="AJ151" s="49"/>
      <c r="AK151" s="49"/>
      <c r="AL151" s="49"/>
    </row>
    <row r="152" spans="1:38" s="1" customFormat="1" ht="14.25" customHeight="1" hidden="1">
      <c r="A152" s="369"/>
      <c r="B152" s="335">
        <v>631</v>
      </c>
      <c r="C152" s="336" t="str">
        <f>VLOOKUP(B152,'Уч ЮН'!$A$3:$G$447,2,FALSE)</f>
        <v>Зотов Сергей</v>
      </c>
      <c r="D152" s="337">
        <f>VLOOKUP(B152,'Уч ЮН'!$A$3:$G$447,3,FALSE)</f>
        <v>2000</v>
      </c>
      <c r="E152" s="334" t="str">
        <f>VLOOKUP(B152,'Уч ЮН'!$A$3:$G$447,4,FALSE)</f>
        <v>1</v>
      </c>
      <c r="F152" s="336" t="str">
        <f>VLOOKUP(B152,'Уч ЮН'!$A$3:$G$447,5,FALSE)</f>
        <v>Пензенская</v>
      </c>
      <c r="G152" s="96" t="str">
        <f>VLOOKUP(B152,'Уч ЮН'!$A$3:$G$447,6,FALSE)</f>
        <v>ПГУАС</v>
      </c>
      <c r="H152" s="45" t="str">
        <f t="shared" si="13"/>
        <v>н.я.</v>
      </c>
      <c r="I152" s="45"/>
      <c r="J152" s="327"/>
      <c r="K152" s="328">
        <f>VLOOKUP(B152,'Уч ЮН'!$A$3:$I$447,8,FALSE)</f>
        <v>0</v>
      </c>
      <c r="L152" s="327"/>
      <c r="M152" s="329" t="s">
        <v>590</v>
      </c>
      <c r="N152" s="329"/>
      <c r="O152" s="330" t="e">
        <f t="shared" si="12"/>
        <v>#NUM!</v>
      </c>
      <c r="P152" s="331" t="str">
        <f>VLOOKUP(B152,'Уч ЮН'!$A$3:$G$447,7,FALSE)</f>
        <v>Казуров М.А.,Аксенов А.В.</v>
      </c>
      <c r="Q152" s="332"/>
      <c r="AF152" s="49"/>
      <c r="AG152" s="49"/>
      <c r="AH152" s="49"/>
      <c r="AI152" s="49"/>
      <c r="AJ152" s="49"/>
      <c r="AK152" s="49"/>
      <c r="AL152" s="49"/>
    </row>
    <row r="153" spans="1:38" s="1" customFormat="1" ht="14.25" customHeight="1" hidden="1">
      <c r="A153" s="369"/>
      <c r="B153" s="335">
        <v>222</v>
      </c>
      <c r="C153" s="336" t="str">
        <f>VLOOKUP(B153,'Уч ЮН'!$A$3:$G$447,2,FALSE)</f>
        <v>Каравайкин Илья</v>
      </c>
      <c r="D153" s="337">
        <f>VLOOKUP(B153,'Уч ЮН'!$A$3:$G$447,3,FALSE)</f>
        <v>2001</v>
      </c>
      <c r="E153" s="334" t="str">
        <f>VLOOKUP(B153,'Уч ЮН'!$A$3:$G$447,4,FALSE)</f>
        <v>3</v>
      </c>
      <c r="F153" s="336" t="str">
        <f>VLOOKUP(B153,'Уч ЮН'!$A$3:$G$447,5,FALSE)</f>
        <v>Пензенская</v>
      </c>
      <c r="G153" s="96" t="str">
        <f>VLOOKUP(B153,'Уч ЮН'!$A$3:$G$447,6,FALSE)</f>
        <v>ДЮСШ Нижнеломовский</v>
      </c>
      <c r="H153" s="45" t="str">
        <f t="shared" si="13"/>
        <v>н.я.</v>
      </c>
      <c r="I153" s="45"/>
      <c r="J153" s="327"/>
      <c r="K153" s="328">
        <f>VLOOKUP(B153,'Уч ЮН'!$A$3:$I$447,8,FALSE)</f>
        <v>0</v>
      </c>
      <c r="L153" s="327"/>
      <c r="M153" s="329" t="s">
        <v>590</v>
      </c>
      <c r="N153" s="329"/>
      <c r="O153" s="330" t="e">
        <f t="shared" si="12"/>
        <v>#NUM!</v>
      </c>
      <c r="P153" s="331" t="str">
        <f>VLOOKUP(B153,'Уч ЮН'!$A$3:$G$447,7,FALSE)</f>
        <v>Бесчастнова Л.Н.</v>
      </c>
      <c r="Q153" s="332"/>
      <c r="AF153" s="49"/>
      <c r="AG153" s="49"/>
      <c r="AH153" s="49"/>
      <c r="AI153" s="49"/>
      <c r="AJ153" s="49"/>
      <c r="AK153" s="49"/>
      <c r="AL153" s="49"/>
    </row>
    <row r="154" spans="1:38" s="1" customFormat="1" ht="14.25" customHeight="1" hidden="1">
      <c r="A154" s="369"/>
      <c r="B154" s="335">
        <v>219</v>
      </c>
      <c r="C154" s="336" t="str">
        <f>VLOOKUP(B154,'Уч ЮН'!$A$3:$G$447,2,FALSE)</f>
        <v>Морьев Максим</v>
      </c>
      <c r="D154" s="337">
        <f>VLOOKUP(B154,'Уч ЮН'!$A$3:$G$447,3,FALSE)</f>
        <v>2001</v>
      </c>
      <c r="E154" s="334" t="str">
        <f>VLOOKUP(B154,'Уч ЮН'!$A$3:$G$447,4,FALSE)</f>
        <v>2</v>
      </c>
      <c r="F154" s="336" t="str">
        <f>VLOOKUP(B154,'Уч ЮН'!$A$3:$G$447,5,FALSE)</f>
        <v>Пензенская</v>
      </c>
      <c r="G154" s="96" t="str">
        <f>VLOOKUP(B154,'Уч ЮН'!$A$3:$G$447,6,FALSE)</f>
        <v>ДЮСШ Нижнеломовский</v>
      </c>
      <c r="H154" s="45" t="str">
        <f t="shared" si="13"/>
        <v>н.я.</v>
      </c>
      <c r="I154" s="45"/>
      <c r="J154" s="327"/>
      <c r="K154" s="328">
        <f>VLOOKUP(B154,'Уч ЮН'!$A$3:$I$447,8,FALSE)</f>
        <v>0</v>
      </c>
      <c r="L154" s="327"/>
      <c r="M154" s="329" t="s">
        <v>590</v>
      </c>
      <c r="N154" s="329"/>
      <c r="O154" s="330" t="e">
        <f t="shared" si="12"/>
        <v>#NUM!</v>
      </c>
      <c r="P154" s="331" t="str">
        <f>VLOOKUP(B154,'Уч ЮН'!$A$3:$G$447,7,FALSE)</f>
        <v>Бесчастнова Л.Н.</v>
      </c>
      <c r="Q154" s="332"/>
      <c r="AF154" s="49"/>
      <c r="AG154" s="49"/>
      <c r="AH154" s="49"/>
      <c r="AI154" s="49"/>
      <c r="AJ154" s="49"/>
      <c r="AK154" s="49"/>
      <c r="AL154" s="49"/>
    </row>
    <row r="155" spans="1:38" s="1" customFormat="1" ht="14.25" customHeight="1" hidden="1">
      <c r="A155" s="369"/>
      <c r="B155" s="335">
        <v>465</v>
      </c>
      <c r="C155" s="336" t="str">
        <f>VLOOKUP(B155,'Уч ЮН'!$A$3:$G$447,2,FALSE)</f>
        <v>Елизаров Кирилл</v>
      </c>
      <c r="D155" s="337">
        <f>VLOOKUP(B155,'Уч ЮН'!$A$3:$G$447,3,FALSE)</f>
        <v>2000</v>
      </c>
      <c r="E155" s="334" t="str">
        <f>VLOOKUP(B155,'Уч ЮН'!$A$3:$G$447,4,FALSE)</f>
        <v>КМС</v>
      </c>
      <c r="F155" s="336" t="str">
        <f>VLOOKUP(B155,'Уч ЮН'!$A$3:$G$447,5,FALSE)</f>
        <v>Мордовия</v>
      </c>
      <c r="G155" s="96" t="str">
        <f>VLOOKUP(B155,'Уч ЮН'!$A$3:$G$447,6,FALSE)</f>
        <v>МГУ им.Н.П.Огарева</v>
      </c>
      <c r="H155" s="45" t="str">
        <f t="shared" si="13"/>
        <v>н.я.</v>
      </c>
      <c r="I155" s="45"/>
      <c r="J155" s="327"/>
      <c r="K155" s="328">
        <f>VLOOKUP(B155,'Уч ЮН'!$A$3:$I$447,8,FALSE)</f>
        <v>0</v>
      </c>
      <c r="L155" s="327"/>
      <c r="M155" s="329" t="s">
        <v>590</v>
      </c>
      <c r="N155" s="329"/>
      <c r="O155" s="330" t="e">
        <f t="shared" si="12"/>
        <v>#NUM!</v>
      </c>
      <c r="P155" s="331" t="str">
        <f>VLOOKUP(B155,'Уч ЮН'!$A$3:$G$447,7,FALSE)</f>
        <v>Разовы В. Н., Л. И.</v>
      </c>
      <c r="Q155" s="332"/>
      <c r="AF155" s="49"/>
      <c r="AG155" s="49"/>
      <c r="AH155" s="49"/>
      <c r="AI155" s="49"/>
      <c r="AJ155" s="49"/>
      <c r="AK155" s="49"/>
      <c r="AL155" s="49"/>
    </row>
    <row r="156" spans="1:38" s="1" customFormat="1" ht="14.25" customHeight="1" hidden="1">
      <c r="A156" s="369"/>
      <c r="B156" s="335">
        <v>464</v>
      </c>
      <c r="C156" s="336" t="str">
        <f>VLOOKUP(B156,'Уч ЮН'!$A$3:$G$447,2,FALSE)</f>
        <v>Куркин Евгений</v>
      </c>
      <c r="D156" s="337">
        <f>VLOOKUP(B156,'Уч ЮН'!$A$3:$G$447,3,FALSE)</f>
        <v>2000</v>
      </c>
      <c r="E156" s="334">
        <f>VLOOKUP(B156,'Уч ЮН'!$A$3:$G$447,4,FALSE)</f>
        <v>1</v>
      </c>
      <c r="F156" s="336" t="str">
        <f>VLOOKUP(B156,'Уч ЮН'!$A$3:$G$447,5,FALSE)</f>
        <v>Мордовия</v>
      </c>
      <c r="G156" s="96" t="str">
        <f>VLOOKUP(B156,'Уч ЮН'!$A$3:$G$447,6,FALSE)</f>
        <v>МГУ им.Н.П.Огарева</v>
      </c>
      <c r="H156" s="45" t="str">
        <f t="shared" si="13"/>
        <v>н.я.</v>
      </c>
      <c r="I156" s="45"/>
      <c r="J156" s="327"/>
      <c r="K156" s="328">
        <f>VLOOKUP(B156,'Уч ЮН'!$A$3:$I$447,8,FALSE)</f>
        <v>0</v>
      </c>
      <c r="L156" s="327"/>
      <c r="M156" s="329" t="s">
        <v>590</v>
      </c>
      <c r="N156" s="329"/>
      <c r="O156" s="330" t="e">
        <f t="shared" si="12"/>
        <v>#NUM!</v>
      </c>
      <c r="P156" s="331" t="str">
        <f>VLOOKUP(B156,'Уч ЮН'!$A$3:$G$447,7,FALSE)</f>
        <v>Разовы В. Н., Л. И.</v>
      </c>
      <c r="Q156" s="332"/>
      <c r="AF156" s="49"/>
      <c r="AG156" s="49"/>
      <c r="AH156" s="49"/>
      <c r="AI156" s="49"/>
      <c r="AJ156" s="49"/>
      <c r="AK156" s="49"/>
      <c r="AL156" s="49"/>
    </row>
    <row r="157" spans="1:38" s="1" customFormat="1" ht="14.25" customHeight="1" hidden="1">
      <c r="A157" s="369"/>
      <c r="B157" s="335">
        <v>563</v>
      </c>
      <c r="C157" s="336" t="str">
        <f>VLOOKUP(B157,'Уч ЮН'!$A$3:$G$447,2,FALSE)</f>
        <v>Важенин Тихон</v>
      </c>
      <c r="D157" s="337">
        <f>VLOOKUP(B157,'Уч ЮН'!$A$3:$G$447,3,FALSE)</f>
        <v>2000</v>
      </c>
      <c r="E157" s="334" t="str">
        <f>VLOOKUP(B157,'Уч ЮН'!$A$3:$G$447,4,FALSE)</f>
        <v>3</v>
      </c>
      <c r="F157" s="336" t="str">
        <f>VLOOKUP(B157,'Уч ЮН'!$A$3:$G$447,5,FALSE)</f>
        <v>Пензенская</v>
      </c>
      <c r="G157" s="96" t="str">
        <f>VLOOKUP(B157,'Уч ЮН'!$A$3:$G$447,6,FALSE)</f>
        <v>СШ-6</v>
      </c>
      <c r="H157" s="45" t="str">
        <f t="shared" si="13"/>
        <v>н.я.</v>
      </c>
      <c r="I157" s="45"/>
      <c r="J157" s="327"/>
      <c r="K157" s="328" t="str">
        <f>VLOOKUP(B157,'Уч ЮН'!$A$3:$I$447,8,FALSE)</f>
        <v>л</v>
      </c>
      <c r="L157" s="327"/>
      <c r="M157" s="329" t="s">
        <v>590</v>
      </c>
      <c r="N157" s="329"/>
      <c r="O157" s="330" t="e">
        <f t="shared" si="12"/>
        <v>#NUM!</v>
      </c>
      <c r="P157" s="331" t="str">
        <f>VLOOKUP(B157,'Уч ЮН'!$A$3:$G$447,7,FALSE)</f>
        <v>Земсков А.М.</v>
      </c>
      <c r="Q157" s="332"/>
      <c r="AF157" s="49"/>
      <c r="AG157" s="49"/>
      <c r="AH157" s="49"/>
      <c r="AI157" s="49"/>
      <c r="AJ157" s="49"/>
      <c r="AK157" s="49"/>
      <c r="AL157" s="49"/>
    </row>
    <row r="158" spans="1:38" s="1" customFormat="1" ht="14.25" customHeight="1" hidden="1">
      <c r="A158" s="369"/>
      <c r="B158" s="335">
        <v>467</v>
      </c>
      <c r="C158" s="336" t="str">
        <f>VLOOKUP(B158,'Уч ЮН'!$A$3:$G$447,2,FALSE)</f>
        <v>Поняев Алексей</v>
      </c>
      <c r="D158" s="337">
        <f>VLOOKUP(B158,'Уч ЮН'!$A$3:$G$447,3,FALSE)</f>
        <v>2000</v>
      </c>
      <c r="E158" s="334">
        <f>VLOOKUP(B158,'Уч ЮН'!$A$3:$G$447,4,FALSE)</f>
        <v>1</v>
      </c>
      <c r="F158" s="336" t="str">
        <f>VLOOKUP(B158,'Уч ЮН'!$A$3:$G$447,5,FALSE)</f>
        <v>Мордовия</v>
      </c>
      <c r="G158" s="96" t="str">
        <f>VLOOKUP(B158,'Уч ЮН'!$A$3:$G$447,6,FALSE)</f>
        <v>МГУ им.Н.П.Огарева</v>
      </c>
      <c r="H158" s="45" t="str">
        <f t="shared" si="13"/>
        <v>н.я.</v>
      </c>
      <c r="I158" s="45"/>
      <c r="J158" s="327"/>
      <c r="K158" s="328">
        <f>VLOOKUP(B158,'Уч ЮН'!$A$3:$I$447,8,FALSE)</f>
        <v>0</v>
      </c>
      <c r="L158" s="327"/>
      <c r="M158" s="329" t="s">
        <v>590</v>
      </c>
      <c r="N158" s="329"/>
      <c r="O158" s="330" t="e">
        <f t="shared" si="12"/>
        <v>#NUM!</v>
      </c>
      <c r="P158" s="331" t="str">
        <f>VLOOKUP(B158,'Уч ЮН'!$A$3:$G$447,7,FALSE)</f>
        <v>Бареев Ю. К.</v>
      </c>
      <c r="Q158" s="332"/>
      <c r="AF158" s="49"/>
      <c r="AG158" s="49"/>
      <c r="AH158" s="49"/>
      <c r="AI158" s="49"/>
      <c r="AJ158" s="49"/>
      <c r="AK158" s="49"/>
      <c r="AL158" s="49"/>
    </row>
    <row r="159" spans="1:38" s="64" customFormat="1" ht="15.75" customHeight="1">
      <c r="A159" s="462" t="s">
        <v>96</v>
      </c>
      <c r="B159" s="462"/>
      <c r="C159" s="462"/>
      <c r="D159" s="462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462"/>
      <c r="P159" s="462"/>
      <c r="Q159" s="462"/>
      <c r="R159" s="462"/>
      <c r="S159" s="462"/>
      <c r="T159" s="462"/>
      <c r="U159" s="462"/>
      <c r="V159" s="53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 s="64" customFormat="1" ht="15.75" customHeight="1">
      <c r="A160" s="463" t="s">
        <v>39</v>
      </c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53"/>
      <c r="W160" s="53"/>
      <c r="X160" s="1"/>
      <c r="Y160" s="16"/>
      <c r="AF160" s="78"/>
      <c r="AG160" s="78"/>
      <c r="AH160" s="78"/>
      <c r="AI160" s="78"/>
      <c r="AJ160" s="78"/>
      <c r="AK160" s="78"/>
      <c r="AL160" s="78"/>
    </row>
    <row r="161" spans="1:38" s="1" customFormat="1" ht="12.75" customHeight="1" hidden="1">
      <c r="A161" s="372"/>
      <c r="B161" s="373"/>
      <c r="C161" s="374"/>
      <c r="D161" s="375"/>
      <c r="E161" s="372"/>
      <c r="F161" s="372"/>
      <c r="G161" s="347"/>
      <c r="H161" s="372"/>
      <c r="I161" s="372"/>
      <c r="J161" s="372"/>
      <c r="K161" s="376"/>
      <c r="L161" s="309" t="s">
        <v>49</v>
      </c>
      <c r="M161" s="377"/>
      <c r="N161" s="377"/>
      <c r="O161" s="377"/>
      <c r="P161" s="372" t="s">
        <v>48</v>
      </c>
      <c r="Q161" s="378"/>
      <c r="R161" s="372"/>
      <c r="S161" s="372"/>
      <c r="T161" s="372"/>
      <c r="U161" s="372"/>
      <c r="V161" s="53"/>
      <c r="W161" s="53"/>
      <c r="Y161" s="16"/>
      <c r="AF161" s="49"/>
      <c r="AG161" s="49"/>
      <c r="AH161" s="49"/>
      <c r="AI161" s="49"/>
      <c r="AJ161" s="49"/>
      <c r="AK161" s="49"/>
      <c r="AL161" s="49"/>
    </row>
    <row r="162" spans="1:38" s="80" customFormat="1" ht="13.5" customHeight="1">
      <c r="A162" s="379"/>
      <c r="B162" s="373"/>
      <c r="C162" s="380" t="s">
        <v>45</v>
      </c>
      <c r="D162" s="381"/>
      <c r="E162" s="382"/>
      <c r="F162" s="383"/>
      <c r="H162" s="372"/>
      <c r="I162" s="372"/>
      <c r="J162" s="372"/>
      <c r="K162" s="376"/>
      <c r="L162" s="309" t="s">
        <v>50</v>
      </c>
      <c r="M162" s="43"/>
      <c r="N162" s="43"/>
      <c r="O162" s="43"/>
      <c r="P162" s="386" t="s">
        <v>566</v>
      </c>
      <c r="Q162" s="467" t="s">
        <v>27</v>
      </c>
      <c r="R162" s="467"/>
      <c r="S162" s="468"/>
      <c r="T162" s="468"/>
      <c r="U162" s="468"/>
      <c r="V162" s="32"/>
      <c r="W162" s="1"/>
      <c r="X162" s="1"/>
      <c r="Y162" s="16"/>
      <c r="AF162" s="133"/>
      <c r="AG162" s="133"/>
      <c r="AH162" s="133"/>
      <c r="AI162" s="133"/>
      <c r="AJ162" s="133"/>
      <c r="AK162" s="133"/>
      <c r="AL162" s="133"/>
    </row>
    <row r="163" spans="1:38" s="17" customFormat="1" ht="24.75" customHeight="1">
      <c r="A163" s="28" t="s">
        <v>2</v>
      </c>
      <c r="B163" s="28" t="s">
        <v>24</v>
      </c>
      <c r="C163" s="28" t="s">
        <v>3</v>
      </c>
      <c r="D163" s="90" t="s">
        <v>83</v>
      </c>
      <c r="E163" s="28" t="s">
        <v>5</v>
      </c>
      <c r="F163" s="28" t="s">
        <v>6</v>
      </c>
      <c r="G163" s="79" t="s">
        <v>8</v>
      </c>
      <c r="H163" s="74" t="s">
        <v>9</v>
      </c>
      <c r="I163" s="75" t="s">
        <v>10</v>
      </c>
      <c r="J163" s="76" t="s">
        <v>17</v>
      </c>
      <c r="K163" s="76"/>
      <c r="L163" s="76" t="s">
        <v>55</v>
      </c>
      <c r="M163" s="74" t="s">
        <v>22</v>
      </c>
      <c r="N163" s="74" t="s">
        <v>23</v>
      </c>
      <c r="O163" s="74" t="s">
        <v>25</v>
      </c>
      <c r="P163" s="73" t="s">
        <v>11</v>
      </c>
      <c r="Q163" s="466" t="s">
        <v>12</v>
      </c>
      <c r="R163" s="466"/>
      <c r="S163" s="466"/>
      <c r="T163" s="385" t="s">
        <v>13</v>
      </c>
      <c r="U163" s="384" t="s">
        <v>2</v>
      </c>
      <c r="V163" s="98"/>
      <c r="W163" s="35"/>
      <c r="X163" s="35"/>
      <c r="Y163" s="36"/>
      <c r="AF163" s="109"/>
      <c r="AG163" s="109"/>
      <c r="AH163" s="109"/>
      <c r="AI163" s="109"/>
      <c r="AJ163" s="109"/>
      <c r="AK163" s="109"/>
      <c r="AL163" s="109"/>
    </row>
    <row r="164" spans="1:38" s="1" customFormat="1" ht="15.75" customHeight="1">
      <c r="A164" s="369">
        <v>1</v>
      </c>
      <c r="B164" s="335">
        <v>119</v>
      </c>
      <c r="C164" s="336" t="str">
        <f>VLOOKUP(B164,'Уч ЮН'!$A$3:$G$447,2,FALSE)</f>
        <v>Зименкин Вячеслав</v>
      </c>
      <c r="D164" s="337">
        <f>VLOOKUP(B164,'Уч ЮН'!$A$3:$G$447,3,FALSE)</f>
        <v>1998</v>
      </c>
      <c r="E164" s="334" t="str">
        <f>VLOOKUP(B164,'Уч ЮН'!$A$3:$G$447,4,FALSE)</f>
        <v>КМС</v>
      </c>
      <c r="F164" s="336" t="str">
        <f>VLOOKUP(B164,'Уч ЮН'!$A$3:$G$447,5,FALSE)</f>
        <v>Саратовская</v>
      </c>
      <c r="G164" s="96" t="str">
        <f>VLOOKUP(B164,'Уч ЮН'!$A$3:$G$447,6,FALSE)</f>
        <v>СШОР-6</v>
      </c>
      <c r="H164" s="45">
        <f aca="true" t="shared" si="14" ref="H164:I167">M164</f>
        <v>21.6</v>
      </c>
      <c r="I164" s="45">
        <f t="shared" si="14"/>
        <v>21.7</v>
      </c>
      <c r="J164" s="327" t="str">
        <f aca="true" t="shared" si="15" ref="J164:J188">LOOKUP(O164,$V$1:$AD$1,$V$2:$AD$2)</f>
        <v>КМС</v>
      </c>
      <c r="K164" s="328">
        <f>VLOOKUP(B164,'Уч ЮН'!$A$3:$I$447,8,FALSE)</f>
        <v>0</v>
      </c>
      <c r="L164" s="327"/>
      <c r="M164" s="329">
        <v>21.6</v>
      </c>
      <c r="N164" s="329">
        <v>21.7</v>
      </c>
      <c r="O164" s="330">
        <f aca="true" t="shared" si="16" ref="O164:O191">SMALL(M164:N164,1)+0</f>
        <v>21.6</v>
      </c>
      <c r="P164" s="331" t="str">
        <f>VLOOKUP(B164,'Уч ЮН'!$A$3:$G$447,7,FALSE)</f>
        <v>Грековы Г.А., В.В.</v>
      </c>
      <c r="Q164" s="332">
        <v>1</v>
      </c>
      <c r="AF164" s="49"/>
      <c r="AG164" s="49"/>
      <c r="AH164" s="49"/>
      <c r="AI164" s="49"/>
      <c r="AJ164" s="49"/>
      <c r="AK164" s="49"/>
      <c r="AL164" s="49"/>
    </row>
    <row r="165" spans="1:38" s="1" customFormat="1" ht="15.75" customHeight="1">
      <c r="A165" s="369">
        <v>2</v>
      </c>
      <c r="B165" s="335">
        <v>450</v>
      </c>
      <c r="C165" s="336" t="str">
        <f>VLOOKUP(B165,'Уч ЮН'!$A$3:$G$447,2,FALSE)</f>
        <v>Сидоров Андрей</v>
      </c>
      <c r="D165" s="337">
        <f>VLOOKUP(B165,'Уч ЮН'!$A$3:$G$447,3,FALSE)</f>
        <v>1996</v>
      </c>
      <c r="E165" s="334" t="str">
        <f>VLOOKUP(B165,'Уч ЮН'!$A$3:$G$447,4,FALSE)</f>
        <v>КМС</v>
      </c>
      <c r="F165" s="336" t="str">
        <f>VLOOKUP(B165,'Уч ЮН'!$A$3:$G$447,5,FALSE)</f>
        <v>Мордовия</v>
      </c>
      <c r="G165" s="96" t="str">
        <f>VLOOKUP(B165,'Уч ЮН'!$A$3:$G$447,6,FALSE)</f>
        <v>МГУ им.Н.П.Огарева</v>
      </c>
      <c r="H165" s="45">
        <f t="shared" si="14"/>
        <v>21.9</v>
      </c>
      <c r="I165" s="45">
        <f t="shared" si="14"/>
        <v>21.9</v>
      </c>
      <c r="J165" s="327" t="str">
        <f t="shared" si="15"/>
        <v>КМС</v>
      </c>
      <c r="K165" s="328">
        <f>VLOOKUP(B165,'Уч ЮН'!$A$3:$I$447,8,FALSE)</f>
        <v>0</v>
      </c>
      <c r="L165" s="327"/>
      <c r="M165" s="329">
        <v>21.9</v>
      </c>
      <c r="N165" s="329">
        <v>21.9</v>
      </c>
      <c r="O165" s="330">
        <f t="shared" si="16"/>
        <v>21.9</v>
      </c>
      <c r="P165" s="331" t="str">
        <f>VLOOKUP(B165,'Уч ЮН'!$A$3:$G$447,7,FALSE)</f>
        <v>Забродин Р. А.</v>
      </c>
      <c r="Q165" s="332">
        <v>1</v>
      </c>
      <c r="AF165" s="49"/>
      <c r="AG165" s="49"/>
      <c r="AH165" s="49"/>
      <c r="AI165" s="49"/>
      <c r="AJ165" s="49"/>
      <c r="AK165" s="49"/>
      <c r="AL165" s="49"/>
    </row>
    <row r="166" spans="1:38" s="1" customFormat="1" ht="15.75" customHeight="1">
      <c r="A166" s="369">
        <v>3</v>
      </c>
      <c r="B166" s="335">
        <v>316</v>
      </c>
      <c r="C166" s="336" t="str">
        <f>VLOOKUP(B166,'Уч ЮН'!$A$3:$G$447,2,FALSE)</f>
        <v>Гончаров Артём</v>
      </c>
      <c r="D166" s="337">
        <f>VLOOKUP(B166,'Уч ЮН'!$A$3:$G$447,3,FALSE)</f>
        <v>1999</v>
      </c>
      <c r="E166" s="334" t="str">
        <f>VLOOKUP(B166,'Уч ЮН'!$A$3:$G$447,4,FALSE)</f>
        <v>КМС</v>
      </c>
      <c r="F166" s="336" t="str">
        <f>VLOOKUP(B166,'Уч ЮН'!$A$3:$G$447,5,FALSE)</f>
        <v>Тульская</v>
      </c>
      <c r="G166" s="96" t="str">
        <f>VLOOKUP(B166,'Уч ЮН'!$A$3:$G$447,6,FALSE)</f>
        <v>ЦСП-СШОР л/а</v>
      </c>
      <c r="H166" s="45">
        <f t="shared" si="14"/>
        <v>22.4</v>
      </c>
      <c r="I166" s="45">
        <f t="shared" si="14"/>
        <v>22.3</v>
      </c>
      <c r="J166" s="327" t="str">
        <f t="shared" si="15"/>
        <v>КМС</v>
      </c>
      <c r="K166" s="328">
        <f>VLOOKUP(B166,'Уч ЮН'!$A$3:$I$447,8,FALSE)</f>
        <v>0</v>
      </c>
      <c r="L166" s="327"/>
      <c r="M166" s="329">
        <v>22.4</v>
      </c>
      <c r="N166" s="329">
        <v>22.3</v>
      </c>
      <c r="O166" s="330">
        <f t="shared" si="16"/>
        <v>22.3</v>
      </c>
      <c r="P166" s="331" t="str">
        <f>VLOOKUP(B166,'Уч ЮН'!$A$3:$G$447,7,FALSE)</f>
        <v>Ковтун Н.Н.</v>
      </c>
      <c r="Q166" s="332">
        <v>1</v>
      </c>
      <c r="AF166" s="49"/>
      <c r="AG166" s="49"/>
      <c r="AH166" s="49"/>
      <c r="AI166" s="49"/>
      <c r="AJ166" s="49"/>
      <c r="AK166" s="49"/>
      <c r="AL166" s="49"/>
    </row>
    <row r="167" spans="1:38" s="1" customFormat="1" ht="15.75" customHeight="1">
      <c r="A167" s="369">
        <v>4</v>
      </c>
      <c r="B167" s="335">
        <v>600</v>
      </c>
      <c r="C167" s="336" t="str">
        <f>VLOOKUP(B167,'Уч ЮН'!$A$3:$G$447,2,FALSE)</f>
        <v>Бастылов Кирилл</v>
      </c>
      <c r="D167" s="337">
        <f>VLOOKUP(B167,'Уч ЮН'!$A$3:$G$447,3,FALSE)</f>
        <v>1998</v>
      </c>
      <c r="E167" s="334" t="str">
        <f>VLOOKUP(B167,'Уч ЮН'!$A$3:$G$447,4,FALSE)</f>
        <v>КМС</v>
      </c>
      <c r="F167" s="336" t="str">
        <f>VLOOKUP(B167,'Уч ЮН'!$A$3:$G$447,5,FALSE)</f>
        <v>Пензенская</v>
      </c>
      <c r="G167" s="96" t="str">
        <f>VLOOKUP(B167,'Уч ЮН'!$A$3:$G$447,6,FALSE)</f>
        <v>КСШОР</v>
      </c>
      <c r="H167" s="45">
        <f t="shared" si="14"/>
        <v>22.5</v>
      </c>
      <c r="I167" s="370" t="str">
        <f t="shared" si="14"/>
        <v>справка</v>
      </c>
      <c r="J167" s="327">
        <f t="shared" si="15"/>
        <v>1</v>
      </c>
      <c r="K167" s="328" t="str">
        <f>VLOOKUP(B167,'Уч ЮН'!$A$3:$I$447,8,FALSE)</f>
        <v>л</v>
      </c>
      <c r="L167" s="327"/>
      <c r="M167" s="329">
        <v>22.5</v>
      </c>
      <c r="N167" s="329" t="s">
        <v>701</v>
      </c>
      <c r="O167" s="330">
        <f t="shared" si="16"/>
        <v>22.5</v>
      </c>
      <c r="P167" s="331" t="str">
        <f>VLOOKUP(B167,'Уч ЮН'!$A$3:$G$447,7,FALSE)</f>
        <v>Красновы Р.Б.,К.И.</v>
      </c>
      <c r="Q167" s="332">
        <v>2</v>
      </c>
      <c r="AF167" s="49"/>
      <c r="AG167" s="49"/>
      <c r="AH167" s="49"/>
      <c r="AI167" s="49"/>
      <c r="AJ167" s="49"/>
      <c r="AK167" s="49"/>
      <c r="AL167" s="49"/>
    </row>
    <row r="168" spans="1:38" s="1" customFormat="1" ht="15.75" customHeight="1">
      <c r="A168" s="369">
        <v>5</v>
      </c>
      <c r="B168" s="335">
        <v>627</v>
      </c>
      <c r="C168" s="336" t="str">
        <f>VLOOKUP(B168,'Уч ЮН'!$A$3:$G$447,2,FALSE)</f>
        <v>Борисов Александр</v>
      </c>
      <c r="D168" s="337">
        <f>VLOOKUP(B168,'Уч ЮН'!$A$3:$G$447,3,FALSE)</f>
        <v>1999</v>
      </c>
      <c r="E168" s="334" t="str">
        <f>VLOOKUP(B168,'Уч ЮН'!$A$3:$G$447,4,FALSE)</f>
        <v>КМС</v>
      </c>
      <c r="F168" s="336" t="str">
        <f>VLOOKUP(B168,'Уч ЮН'!$A$3:$G$447,5,FALSE)</f>
        <v>Пензенская</v>
      </c>
      <c r="G168" s="96" t="str">
        <f>VLOOKUP(B168,'Уч ЮН'!$A$3:$G$447,6,FALSE)</f>
        <v>СШОР Заречный</v>
      </c>
      <c r="H168" s="45">
        <f aca="true" t="shared" si="17" ref="H168:H191">M168</f>
        <v>22.7</v>
      </c>
      <c r="I168" s="45"/>
      <c r="J168" s="327">
        <f t="shared" si="15"/>
        <v>1</v>
      </c>
      <c r="K168" s="328">
        <f>VLOOKUP(B168,'Уч ЮН'!$A$3:$I$447,8,FALSE)</f>
        <v>0</v>
      </c>
      <c r="L168" s="327"/>
      <c r="M168" s="329">
        <v>22.7</v>
      </c>
      <c r="N168" s="329"/>
      <c r="O168" s="330">
        <f t="shared" si="16"/>
        <v>22.7</v>
      </c>
      <c r="P168" s="331" t="str">
        <f>VLOOKUP(B168,'Уч ЮН'!$A$3:$G$447,7,FALSE)</f>
        <v>Аксеновы А.В.,Е.С.,Винокуров А.Г.</v>
      </c>
      <c r="Q168" s="332">
        <v>1</v>
      </c>
      <c r="AF168" s="49"/>
      <c r="AG168" s="49"/>
      <c r="AH168" s="49"/>
      <c r="AI168" s="49"/>
      <c r="AJ168" s="49"/>
      <c r="AK168" s="49"/>
      <c r="AL168" s="49"/>
    </row>
    <row r="169" spans="1:38" s="1" customFormat="1" ht="15.75" customHeight="1">
      <c r="A169" s="369">
        <v>6</v>
      </c>
      <c r="B169" s="335">
        <v>5</v>
      </c>
      <c r="C169" s="336" t="str">
        <f>VLOOKUP(B169,'Уч ЮН'!$A$3:$G$447,2,FALSE)</f>
        <v>Дасаев Рафаиль</v>
      </c>
      <c r="D169" s="337">
        <f>VLOOKUP(B169,'Уч ЮН'!$A$3:$G$447,3,FALSE)</f>
        <v>1997</v>
      </c>
      <c r="E169" s="334" t="str">
        <f>VLOOKUP(B169,'Уч ЮН'!$A$3:$G$447,4,FALSE)</f>
        <v>КМС</v>
      </c>
      <c r="F169" s="336" t="str">
        <f>VLOOKUP(B169,'Уч ЮН'!$A$3:$G$447,5,FALSE)</f>
        <v>Пензенская</v>
      </c>
      <c r="G169" s="96" t="str">
        <f>VLOOKUP(B169,'Уч ЮН'!$A$3:$G$447,6,FALSE)</f>
        <v>КСШОР</v>
      </c>
      <c r="H169" s="45">
        <f t="shared" si="17"/>
        <v>22.7</v>
      </c>
      <c r="I169" s="45"/>
      <c r="J169" s="327">
        <f t="shared" si="15"/>
        <v>1</v>
      </c>
      <c r="K169" s="328">
        <f>VLOOKUP(B169,'Уч ЮН'!$A$3:$I$447,8,FALSE)</f>
        <v>0</v>
      </c>
      <c r="L169" s="327"/>
      <c r="M169" s="329">
        <v>22.7</v>
      </c>
      <c r="N169" s="329"/>
      <c r="O169" s="330">
        <f t="shared" si="16"/>
        <v>22.7</v>
      </c>
      <c r="P169" s="331" t="str">
        <f>VLOOKUP(B169,'Уч ЮН'!$A$3:$G$447,7,FALSE)</f>
        <v>Родионова А.И.</v>
      </c>
      <c r="Q169" s="332">
        <v>1</v>
      </c>
      <c r="AF169" s="49"/>
      <c r="AG169" s="49"/>
      <c r="AH169" s="49"/>
      <c r="AI169" s="49"/>
      <c r="AJ169" s="49"/>
      <c r="AK169" s="49"/>
      <c r="AL169" s="49"/>
    </row>
    <row r="170" spans="1:38" s="1" customFormat="1" ht="15.75" customHeight="1">
      <c r="A170" s="369">
        <v>7</v>
      </c>
      <c r="B170" s="335">
        <v>462</v>
      </c>
      <c r="C170" s="336" t="str">
        <f>VLOOKUP(B170,'Уч ЮН'!$A$3:$G$447,2,FALSE)</f>
        <v>Строчков Никита</v>
      </c>
      <c r="D170" s="337">
        <f>VLOOKUP(B170,'Уч ЮН'!$A$3:$G$447,3,FALSE)</f>
        <v>1998</v>
      </c>
      <c r="E170" s="334" t="str">
        <f>VLOOKUP(B170,'Уч ЮН'!$A$3:$G$447,4,FALSE)</f>
        <v>КМС</v>
      </c>
      <c r="F170" s="336" t="str">
        <f>VLOOKUP(B170,'Уч ЮН'!$A$3:$G$447,5,FALSE)</f>
        <v>Мордовия</v>
      </c>
      <c r="G170" s="96" t="str">
        <f>VLOOKUP(B170,'Уч ЮН'!$A$3:$G$447,6,FALSE)</f>
        <v>МГУ им.Н.П.Огарева</v>
      </c>
      <c r="H170" s="45">
        <f t="shared" si="17"/>
        <v>22.8</v>
      </c>
      <c r="I170" s="45"/>
      <c r="J170" s="327">
        <f t="shared" si="15"/>
        <v>1</v>
      </c>
      <c r="K170" s="328">
        <f>VLOOKUP(B170,'Уч ЮН'!$A$3:$I$447,8,FALSE)</f>
        <v>0</v>
      </c>
      <c r="L170" s="327"/>
      <c r="M170" s="329">
        <v>22.8</v>
      </c>
      <c r="N170" s="329"/>
      <c r="O170" s="330">
        <f t="shared" si="16"/>
        <v>22.8</v>
      </c>
      <c r="P170" s="331" t="str">
        <f>VLOOKUP(B170,'Уч ЮН'!$A$3:$G$447,7,FALSE)</f>
        <v>Разовы В. Н., Л. И </v>
      </c>
      <c r="Q170" s="332">
        <v>2</v>
      </c>
      <c r="AF170" s="49"/>
      <c r="AG170" s="49"/>
      <c r="AH170" s="49"/>
      <c r="AI170" s="49"/>
      <c r="AJ170" s="49"/>
      <c r="AK170" s="49"/>
      <c r="AL170" s="49"/>
    </row>
    <row r="171" spans="1:38" s="1" customFormat="1" ht="15.75" customHeight="1">
      <c r="A171" s="369">
        <v>7</v>
      </c>
      <c r="B171" s="335">
        <v>366</v>
      </c>
      <c r="C171" s="336" t="str">
        <f>VLOOKUP(B171,'Уч ЮН'!$A$3:$G$447,2,FALSE)</f>
        <v>Поленин Иван</v>
      </c>
      <c r="D171" s="337">
        <f>VLOOKUP(B171,'Уч ЮН'!$A$3:$G$447,3,FALSE)</f>
        <v>1994</v>
      </c>
      <c r="E171" s="334" t="str">
        <f>VLOOKUP(B171,'Уч ЮН'!$A$3:$G$447,4,FALSE)</f>
        <v>КМС</v>
      </c>
      <c r="F171" s="336" t="str">
        <f>VLOOKUP(B171,'Уч ЮН'!$A$3:$G$447,5,FALSE)</f>
        <v>Тамбовская</v>
      </c>
      <c r="G171" s="96" t="str">
        <f>VLOOKUP(B171,'Уч ЮН'!$A$3:$G$447,6,FALSE)</f>
        <v>СШ МЦПСР</v>
      </c>
      <c r="H171" s="45">
        <f t="shared" si="17"/>
        <v>22.8</v>
      </c>
      <c r="I171" s="45"/>
      <c r="J171" s="327">
        <f t="shared" si="15"/>
        <v>1</v>
      </c>
      <c r="K171" s="328">
        <f>VLOOKUP(B171,'Уч ЮН'!$A$3:$I$447,8,FALSE)</f>
        <v>0</v>
      </c>
      <c r="L171" s="327"/>
      <c r="M171" s="329">
        <v>22.8</v>
      </c>
      <c r="N171" s="329"/>
      <c r="O171" s="330">
        <f t="shared" si="16"/>
        <v>22.8</v>
      </c>
      <c r="P171" s="331" t="str">
        <f>VLOOKUP(B171,'Уч ЮН'!$A$3:$G$447,7,FALSE)</f>
        <v>Мироненко В.И.</v>
      </c>
      <c r="Q171" s="332">
        <v>2</v>
      </c>
      <c r="AF171" s="49"/>
      <c r="AG171" s="49"/>
      <c r="AH171" s="49"/>
      <c r="AI171" s="49"/>
      <c r="AJ171" s="49"/>
      <c r="AK171" s="49"/>
      <c r="AL171" s="49"/>
    </row>
    <row r="172" spans="1:38" s="1" customFormat="1" ht="15.75" customHeight="1">
      <c r="A172" s="369">
        <v>7</v>
      </c>
      <c r="B172" s="335">
        <v>318</v>
      </c>
      <c r="C172" s="336" t="str">
        <f>VLOOKUP(B172,'Уч ЮН'!$A$3:$G$447,2,FALSE)</f>
        <v>Рожнов Артём</v>
      </c>
      <c r="D172" s="337">
        <f>VLOOKUP(B172,'Уч ЮН'!$A$3:$G$447,3,FALSE)</f>
        <v>1998</v>
      </c>
      <c r="E172" s="334" t="str">
        <f>VLOOKUP(B172,'Уч ЮН'!$A$3:$G$447,4,FALSE)</f>
        <v>КМС</v>
      </c>
      <c r="F172" s="336" t="str">
        <f>VLOOKUP(B172,'Уч ЮН'!$A$3:$G$447,5,FALSE)</f>
        <v>Тульская</v>
      </c>
      <c r="G172" s="96" t="str">
        <f>VLOOKUP(B172,'Уч ЮН'!$A$3:$G$447,6,FALSE)</f>
        <v>ЦСП-СШОР л/а</v>
      </c>
      <c r="H172" s="45">
        <f t="shared" si="17"/>
        <v>22.8</v>
      </c>
      <c r="I172" s="45"/>
      <c r="J172" s="327">
        <f t="shared" si="15"/>
        <v>1</v>
      </c>
      <c r="K172" s="328">
        <f>VLOOKUP(B172,'Уч ЮН'!$A$3:$I$447,8,FALSE)</f>
        <v>0</v>
      </c>
      <c r="L172" s="327"/>
      <c r="M172" s="329">
        <v>22.8</v>
      </c>
      <c r="N172" s="329"/>
      <c r="O172" s="330">
        <f t="shared" si="16"/>
        <v>22.8</v>
      </c>
      <c r="P172" s="331" t="str">
        <f>VLOOKUP(B172,'Уч ЮН'!$A$3:$G$447,7,FALSE)</f>
        <v>Веселова С.Ю.</v>
      </c>
      <c r="Q172" s="332">
        <v>1</v>
      </c>
      <c r="AF172" s="49"/>
      <c r="AG172" s="49"/>
      <c r="AH172" s="49"/>
      <c r="AI172" s="49"/>
      <c r="AJ172" s="49"/>
      <c r="AK172" s="49"/>
      <c r="AL172" s="49"/>
    </row>
    <row r="173" spans="1:38" s="1" customFormat="1" ht="15.75" customHeight="1">
      <c r="A173" s="369">
        <v>10</v>
      </c>
      <c r="B173" s="335">
        <v>693</v>
      </c>
      <c r="C173" s="336" t="str">
        <f>VLOOKUP(B173,'Уч ЮН'!$A$3:$G$447,2,FALSE)</f>
        <v>Горкавченко Валерий</v>
      </c>
      <c r="D173" s="337">
        <f>VLOOKUP(B173,'Уч ЮН'!$A$3:$G$447,3,FALSE)</f>
        <v>1998</v>
      </c>
      <c r="E173" s="334"/>
      <c r="F173" s="336" t="str">
        <f>VLOOKUP(B173,'Уч ЮН'!$A$3:$G$447,5,FALSE)</f>
        <v>Саратовская</v>
      </c>
      <c r="G173" s="96" t="str">
        <f>VLOOKUP(B173,'Уч ЮН'!$A$3:$G$447,6,FALSE)</f>
        <v>Романовская ДЮСШ</v>
      </c>
      <c r="H173" s="45">
        <f t="shared" si="17"/>
        <v>23.1</v>
      </c>
      <c r="I173" s="45"/>
      <c r="J173" s="327">
        <f t="shared" si="15"/>
        <v>1</v>
      </c>
      <c r="K173" s="328" t="str">
        <f>VLOOKUP(B173,'Уч ЮН'!$A$3:$I$447,8,FALSE)</f>
        <v>л</v>
      </c>
      <c r="L173" s="327"/>
      <c r="M173" s="329">
        <v>23.1</v>
      </c>
      <c r="N173" s="329"/>
      <c r="O173" s="330">
        <f t="shared" si="16"/>
        <v>23.1</v>
      </c>
      <c r="P173" s="331" t="str">
        <f>VLOOKUP(B173,'Уч ЮН'!$A$3:$G$447,7,FALSE)</f>
        <v>Горкавченко В.В.</v>
      </c>
      <c r="Q173" s="332">
        <v>1</v>
      </c>
      <c r="AF173" s="49"/>
      <c r="AG173" s="49"/>
      <c r="AH173" s="49"/>
      <c r="AI173" s="49"/>
      <c r="AJ173" s="49"/>
      <c r="AK173" s="49"/>
      <c r="AL173" s="49"/>
    </row>
    <row r="174" spans="1:38" s="1" customFormat="1" ht="15.75" customHeight="1">
      <c r="A174" s="369">
        <v>11</v>
      </c>
      <c r="B174" s="335">
        <v>381</v>
      </c>
      <c r="C174" s="336" t="str">
        <f>VLOOKUP(B174,'Уч ЮН'!$A$3:$G$447,2,FALSE)</f>
        <v>Марков Алексей</v>
      </c>
      <c r="D174" s="337">
        <f>VLOOKUP(B174,'Уч ЮН'!$A$3:$G$447,3,FALSE)</f>
        <v>1999</v>
      </c>
      <c r="E174" s="334">
        <f>VLOOKUP(B174,'Уч ЮН'!$A$3:$G$447,4,FALSE)</f>
        <v>2</v>
      </c>
      <c r="F174" s="336" t="str">
        <f>VLOOKUP(B174,'Уч ЮН'!$A$3:$G$447,5,FALSE)</f>
        <v>Самарская</v>
      </c>
      <c r="G174" s="96" t="str">
        <f>VLOOKUP(B174,'Уч ЮН'!$A$3:$G$447,6,FALSE)</f>
        <v> СШОР-2 Самара</v>
      </c>
      <c r="H174" s="45">
        <f t="shared" si="17"/>
        <v>23.2</v>
      </c>
      <c r="I174" s="45"/>
      <c r="J174" s="327">
        <f t="shared" si="15"/>
        <v>1</v>
      </c>
      <c r="K174" s="328">
        <f>VLOOKUP(B174,'Уч ЮН'!$A$3:$I$447,8,FALSE)</f>
        <v>0</v>
      </c>
      <c r="L174" s="327"/>
      <c r="M174" s="329">
        <v>23.2</v>
      </c>
      <c r="N174" s="329"/>
      <c r="O174" s="330">
        <f t="shared" si="16"/>
        <v>23.2</v>
      </c>
      <c r="P174" s="331" t="str">
        <f>VLOOKUP(B174,'Уч ЮН'!$A$3:$G$447,7,FALSE)</f>
        <v>Комаров С.В.</v>
      </c>
      <c r="Q174" s="332">
        <v>1</v>
      </c>
      <c r="AF174" s="49"/>
      <c r="AG174" s="49"/>
      <c r="AH174" s="49"/>
      <c r="AI174" s="49"/>
      <c r="AJ174" s="49"/>
      <c r="AK174" s="49"/>
      <c r="AL174" s="49"/>
    </row>
    <row r="175" spans="1:38" s="1" customFormat="1" ht="15.75" customHeight="1">
      <c r="A175" s="369">
        <v>12</v>
      </c>
      <c r="B175" s="335">
        <v>632</v>
      </c>
      <c r="C175" s="336" t="str">
        <f>VLOOKUP(B175,'Уч ЮН'!$A$3:$G$447,2,FALSE)</f>
        <v>Ползунов Иван</v>
      </c>
      <c r="D175" s="337">
        <f>VLOOKUP(B175,'Уч ЮН'!$A$3:$G$447,3,FALSE)</f>
        <v>1989</v>
      </c>
      <c r="E175" s="334" t="str">
        <f>VLOOKUP(B175,'Уч ЮН'!$A$3:$G$447,4,FALSE)</f>
        <v>КМС</v>
      </c>
      <c r="F175" s="336" t="str">
        <f>VLOOKUP(B175,'Уч ЮН'!$A$3:$G$447,5,FALSE)</f>
        <v>Пензенская</v>
      </c>
      <c r="G175" s="96" t="str">
        <f>VLOOKUP(B175,'Уч ЮН'!$A$3:$G$447,6,FALSE)</f>
        <v>ПГУАС</v>
      </c>
      <c r="H175" s="45">
        <f t="shared" si="17"/>
        <v>23.3</v>
      </c>
      <c r="I175" s="45"/>
      <c r="J175" s="327">
        <f t="shared" si="15"/>
        <v>1</v>
      </c>
      <c r="K175" s="328">
        <f>VLOOKUP(B175,'Уч ЮН'!$A$3:$I$447,8,FALSE)</f>
        <v>0</v>
      </c>
      <c r="L175" s="327"/>
      <c r="M175" s="329">
        <v>23.3</v>
      </c>
      <c r="N175" s="329"/>
      <c r="O175" s="330">
        <f t="shared" si="16"/>
        <v>23.3</v>
      </c>
      <c r="P175" s="331" t="str">
        <f>VLOOKUP(B175,'Уч ЮН'!$A$3:$G$447,7,FALSE)</f>
        <v>Аксенов А.В,,Невокшанов Б.В.</v>
      </c>
      <c r="Q175" s="332">
        <v>2</v>
      </c>
      <c r="AF175" s="49"/>
      <c r="AG175" s="49"/>
      <c r="AH175" s="49"/>
      <c r="AI175" s="49"/>
      <c r="AJ175" s="49"/>
      <c r="AK175" s="49"/>
      <c r="AL175" s="49"/>
    </row>
    <row r="176" spans="1:38" s="1" customFormat="1" ht="15.75" customHeight="1">
      <c r="A176" s="369">
        <v>13</v>
      </c>
      <c r="B176" s="335">
        <v>441</v>
      </c>
      <c r="C176" s="336" t="str">
        <f>VLOOKUP(B176,'Уч ЮН'!$A$3:$G$447,2,FALSE)</f>
        <v>Юнаев Алексей</v>
      </c>
      <c r="D176" s="337">
        <f>VLOOKUP(B176,'Уч ЮН'!$A$3:$G$447,3,FALSE)</f>
        <v>1997</v>
      </c>
      <c r="E176" s="334">
        <f>VLOOKUP(B176,'Уч ЮН'!$A$3:$G$447,4,FALSE)</f>
        <v>1</v>
      </c>
      <c r="F176" s="336" t="str">
        <f>VLOOKUP(B176,'Уч ЮН'!$A$3:$G$447,5,FALSE)</f>
        <v>Мордовия</v>
      </c>
      <c r="G176" s="96" t="str">
        <f>VLOOKUP(B176,'Уч ЮН'!$A$3:$G$447,6,FALSE)</f>
        <v>КСШОР</v>
      </c>
      <c r="H176" s="45">
        <f t="shared" si="17"/>
        <v>23.5</v>
      </c>
      <c r="I176" s="45"/>
      <c r="J176" s="327">
        <f t="shared" si="15"/>
        <v>2</v>
      </c>
      <c r="K176" s="328">
        <f>VLOOKUP(B176,'Уч ЮН'!$A$3:$I$447,8,FALSE)</f>
        <v>0</v>
      </c>
      <c r="L176" s="327"/>
      <c r="M176" s="329">
        <v>23.5</v>
      </c>
      <c r="N176" s="329"/>
      <c r="O176" s="330">
        <f t="shared" si="16"/>
        <v>23.5</v>
      </c>
      <c r="P176" s="331" t="str">
        <f>VLOOKUP(B176,'Уч ЮН'!$A$3:$G$447,7,FALSE)</f>
        <v>Бебенов АВ</v>
      </c>
      <c r="Q176" s="332">
        <v>2</v>
      </c>
      <c r="AF176" s="49"/>
      <c r="AG176" s="49"/>
      <c r="AH176" s="49"/>
      <c r="AI176" s="49"/>
      <c r="AJ176" s="49"/>
      <c r="AK176" s="49"/>
      <c r="AL176" s="49"/>
    </row>
    <row r="177" spans="1:38" s="1" customFormat="1" ht="15.75" customHeight="1">
      <c r="A177" s="369">
        <v>13</v>
      </c>
      <c r="B177" s="335">
        <v>317</v>
      </c>
      <c r="C177" s="336" t="str">
        <f>VLOOKUP(B177,'Уч ЮН'!$A$3:$G$447,2,FALSE)</f>
        <v>Селезнёв Андрей</v>
      </c>
      <c r="D177" s="337">
        <f>VLOOKUP(B177,'Уч ЮН'!$A$3:$G$447,3,FALSE)</f>
        <v>1999</v>
      </c>
      <c r="E177" s="334" t="str">
        <f>VLOOKUP(B177,'Уч ЮН'!$A$3:$G$447,4,FALSE)</f>
        <v>КМС</v>
      </c>
      <c r="F177" s="336" t="str">
        <f>VLOOKUP(B177,'Уч ЮН'!$A$3:$G$447,5,FALSE)</f>
        <v>Тульская</v>
      </c>
      <c r="G177" s="96" t="str">
        <f>VLOOKUP(B177,'Уч ЮН'!$A$3:$G$447,6,FALSE)</f>
        <v>ЦСП-СШОР л/а</v>
      </c>
      <c r="H177" s="45">
        <f t="shared" si="17"/>
        <v>23.5</v>
      </c>
      <c r="I177" s="45"/>
      <c r="J177" s="327">
        <f t="shared" si="15"/>
        <v>2</v>
      </c>
      <c r="K177" s="328">
        <f>VLOOKUP(B177,'Уч ЮН'!$A$3:$I$447,8,FALSE)</f>
        <v>0</v>
      </c>
      <c r="L177" s="327"/>
      <c r="M177" s="329">
        <v>23.5</v>
      </c>
      <c r="N177" s="329"/>
      <c r="O177" s="330">
        <f t="shared" si="16"/>
        <v>23.5</v>
      </c>
      <c r="P177" s="331" t="str">
        <f>VLOOKUP(B177,'Уч ЮН'!$A$3:$G$447,7,FALSE)</f>
        <v>Ковтун Н.Н.</v>
      </c>
      <c r="Q177" s="332">
        <v>3</v>
      </c>
      <c r="AF177" s="49"/>
      <c r="AG177" s="49"/>
      <c r="AH177" s="49"/>
      <c r="AI177" s="49"/>
      <c r="AJ177" s="49"/>
      <c r="AK177" s="49"/>
      <c r="AL177" s="49"/>
    </row>
    <row r="178" spans="1:38" s="1" customFormat="1" ht="15.75" customHeight="1">
      <c r="A178" s="369">
        <v>13</v>
      </c>
      <c r="B178" s="335">
        <v>129</v>
      </c>
      <c r="C178" s="336" t="str">
        <f>VLOOKUP(B178,'Уч ЮН'!$A$3:$G$447,2,FALSE)</f>
        <v>Некрасов Антон</v>
      </c>
      <c r="D178" s="337">
        <f>VLOOKUP(B178,'Уч ЮН'!$A$3:$G$447,3,FALSE)</f>
        <v>1998</v>
      </c>
      <c r="E178" s="334">
        <f>VLOOKUP(B178,'Уч ЮН'!$A$3:$G$447,4,FALSE)</f>
        <v>1</v>
      </c>
      <c r="F178" s="336" t="str">
        <f>VLOOKUP(B178,'Уч ЮН'!$A$3:$G$447,5,FALSE)</f>
        <v>Саратовская</v>
      </c>
      <c r="G178" s="96" t="str">
        <f>VLOOKUP(B178,'Уч ЮН'!$A$3:$G$447,6,FALSE)</f>
        <v>СШОР-6</v>
      </c>
      <c r="H178" s="45">
        <f t="shared" si="17"/>
        <v>23.5</v>
      </c>
      <c r="I178" s="45"/>
      <c r="J178" s="327">
        <f t="shared" si="15"/>
        <v>2</v>
      </c>
      <c r="K178" s="328">
        <f>VLOOKUP(B178,'Уч ЮН'!$A$3:$I$447,8,FALSE)</f>
        <v>0</v>
      </c>
      <c r="L178" s="327"/>
      <c r="M178" s="329">
        <v>23.5</v>
      </c>
      <c r="N178" s="329"/>
      <c r="O178" s="330">
        <f t="shared" si="16"/>
        <v>23.5</v>
      </c>
      <c r="P178" s="331" t="str">
        <f>VLOOKUP(B178,'Уч ЮН'!$A$3:$G$447,7,FALSE)</f>
        <v>Беликовы Н.И., Ю.Б.</v>
      </c>
      <c r="Q178" s="332">
        <v>2</v>
      </c>
      <c r="AF178" s="49"/>
      <c r="AG178" s="49"/>
      <c r="AH178" s="49"/>
      <c r="AI178" s="49"/>
      <c r="AJ178" s="49"/>
      <c r="AK178" s="49"/>
      <c r="AL178" s="49"/>
    </row>
    <row r="179" spans="1:38" s="1" customFormat="1" ht="15.75" customHeight="1">
      <c r="A179" s="369">
        <v>16</v>
      </c>
      <c r="B179" s="335">
        <v>442</v>
      </c>
      <c r="C179" s="336" t="str">
        <f>VLOOKUP(B179,'Уч ЮН'!$A$3:$G$447,2,FALSE)</f>
        <v>Сидоренков Алексей</v>
      </c>
      <c r="D179" s="337">
        <f>VLOOKUP(B179,'Уч ЮН'!$A$3:$G$447,3,FALSE)</f>
        <v>1999</v>
      </c>
      <c r="E179" s="334">
        <f>VLOOKUP(B179,'Уч ЮН'!$A$3:$G$447,4,FALSE)</f>
        <v>1</v>
      </c>
      <c r="F179" s="336" t="str">
        <f>VLOOKUP(B179,'Уч ЮН'!$A$3:$G$447,5,FALSE)</f>
        <v>Мордовия</v>
      </c>
      <c r="G179" s="96" t="str">
        <f>VLOOKUP(B179,'Уч ЮН'!$A$3:$G$447,6,FALSE)</f>
        <v>КСШОР</v>
      </c>
      <c r="H179" s="45">
        <f t="shared" si="17"/>
        <v>23.6</v>
      </c>
      <c r="I179" s="45"/>
      <c r="J179" s="327">
        <f t="shared" si="15"/>
        <v>2</v>
      </c>
      <c r="K179" s="328">
        <f>VLOOKUP(B179,'Уч ЮН'!$A$3:$I$447,8,FALSE)</f>
        <v>0</v>
      </c>
      <c r="L179" s="327"/>
      <c r="M179" s="329">
        <v>23.6</v>
      </c>
      <c r="N179" s="329"/>
      <c r="O179" s="330">
        <f t="shared" si="16"/>
        <v>23.6</v>
      </c>
      <c r="P179" s="331" t="str">
        <f>VLOOKUP(B179,'Уч ЮН'!$A$3:$G$447,7,FALSE)</f>
        <v>Бебенов АВ Бусаров ВМ</v>
      </c>
      <c r="Q179" s="332">
        <v>3</v>
      </c>
      <c r="AF179" s="49"/>
      <c r="AG179" s="49"/>
      <c r="AH179" s="49"/>
      <c r="AI179" s="49"/>
      <c r="AJ179" s="49"/>
      <c r="AK179" s="49"/>
      <c r="AL179" s="49"/>
    </row>
    <row r="180" spans="1:38" s="1" customFormat="1" ht="15.75" customHeight="1">
      <c r="A180" s="369">
        <v>25</v>
      </c>
      <c r="B180" s="335">
        <v>384</v>
      </c>
      <c r="C180" s="336" t="str">
        <f>VLOOKUP(B180,'Уч ЮН'!$A$3:$G$447,2,FALSE)</f>
        <v>Федосеев Максим</v>
      </c>
      <c r="D180" s="337">
        <f>VLOOKUP(B180,'Уч ЮН'!$A$3:$G$447,3,FALSE)</f>
        <v>1999</v>
      </c>
      <c r="E180" s="334">
        <f>VLOOKUP(B180,'Уч ЮН'!$A$3:$G$447,4,FALSE)</f>
        <v>1</v>
      </c>
      <c r="F180" s="336" t="str">
        <f>VLOOKUP(B180,'Уч ЮН'!$A$3:$G$447,5,FALSE)</f>
        <v>Самарская</v>
      </c>
      <c r="G180" s="96" t="str">
        <f>VLOOKUP(B180,'Уч ЮН'!$A$3:$G$447,6,FALSE)</f>
        <v> СамГУПС, СШОР-2 Самара</v>
      </c>
      <c r="H180" s="45">
        <f t="shared" si="17"/>
        <v>23.6</v>
      </c>
      <c r="I180" s="45"/>
      <c r="J180" s="327">
        <f t="shared" si="15"/>
        <v>2</v>
      </c>
      <c r="K180" s="328">
        <f>VLOOKUP(B180,'Уч ЮН'!$A$3:$I$447,8,FALSE)</f>
        <v>0</v>
      </c>
      <c r="L180" s="327"/>
      <c r="M180" s="329">
        <v>23.6</v>
      </c>
      <c r="N180" s="329"/>
      <c r="O180" s="330">
        <f t="shared" si="16"/>
        <v>23.6</v>
      </c>
      <c r="P180" s="331" t="str">
        <f>VLOOKUP(B180,'Уч ЮН'!$A$3:$G$447,7,FALSE)</f>
        <v>Комаров С.В.</v>
      </c>
      <c r="Q180" s="332">
        <v>2</v>
      </c>
      <c r="AF180" s="49"/>
      <c r="AG180" s="49"/>
      <c r="AH180" s="49"/>
      <c r="AI180" s="49"/>
      <c r="AJ180" s="49"/>
      <c r="AK180" s="49"/>
      <c r="AL180" s="49"/>
    </row>
    <row r="181" spans="1:38" s="1" customFormat="1" ht="15.75" customHeight="1">
      <c r="A181" s="369">
        <v>17</v>
      </c>
      <c r="B181" s="335">
        <v>121</v>
      </c>
      <c r="C181" s="336" t="str">
        <f>VLOOKUP(B181,'Уч ЮН'!$A$3:$G$447,2,FALSE)</f>
        <v>Шавлак Дмитрий</v>
      </c>
      <c r="D181" s="337">
        <f>VLOOKUP(B181,'Уч ЮН'!$A$3:$G$447,3,FALSE)</f>
        <v>1996</v>
      </c>
      <c r="E181" s="334" t="str">
        <f>VLOOKUP(B181,'Уч ЮН'!$A$3:$G$447,4,FALSE)</f>
        <v>КМС</v>
      </c>
      <c r="F181" s="336" t="str">
        <f>VLOOKUP(B181,'Уч ЮН'!$A$3:$G$447,5,FALSE)</f>
        <v>Саратовская</v>
      </c>
      <c r="G181" s="96" t="str">
        <f>VLOOKUP(B181,'Уч ЮН'!$A$3:$G$447,6,FALSE)</f>
        <v>СШОР-6</v>
      </c>
      <c r="H181" s="45">
        <f t="shared" si="17"/>
        <v>23.7</v>
      </c>
      <c r="I181" s="45"/>
      <c r="J181" s="327">
        <f t="shared" si="15"/>
        <v>2</v>
      </c>
      <c r="K181" s="328">
        <f>VLOOKUP(B181,'Уч ЮН'!$A$3:$I$447,8,FALSE)</f>
        <v>0</v>
      </c>
      <c r="L181" s="327"/>
      <c r="M181" s="329">
        <v>23.7</v>
      </c>
      <c r="N181" s="329"/>
      <c r="O181" s="330">
        <f t="shared" si="16"/>
        <v>23.7</v>
      </c>
      <c r="P181" s="331" t="str">
        <f>VLOOKUP(B181,'Уч ЮН'!$A$3:$G$447,7,FALSE)</f>
        <v>Беликовы Н.И., Ю.Б.</v>
      </c>
      <c r="Q181" s="332">
        <v>1</v>
      </c>
      <c r="AF181" s="49"/>
      <c r="AG181" s="49"/>
      <c r="AH181" s="49"/>
      <c r="AI181" s="49"/>
      <c r="AJ181" s="49"/>
      <c r="AK181" s="49"/>
      <c r="AL181" s="49"/>
    </row>
    <row r="182" spans="1:38" s="1" customFormat="1" ht="15.75" customHeight="1">
      <c r="A182" s="369">
        <v>18</v>
      </c>
      <c r="B182" s="335">
        <v>605</v>
      </c>
      <c r="C182" s="336" t="str">
        <f>VLOOKUP(B182,'Уч ЮН'!$A$3:$G$447,2,FALSE)</f>
        <v>Расулов Эльтадж</v>
      </c>
      <c r="D182" s="337">
        <f>VLOOKUP(B182,'Уч ЮН'!$A$3:$G$447,3,FALSE)</f>
        <v>1998</v>
      </c>
      <c r="E182" s="334" t="str">
        <f>VLOOKUP(B182,'Уч ЮН'!$A$3:$G$447,4,FALSE)</f>
        <v>1</v>
      </c>
      <c r="F182" s="336" t="str">
        <f>VLOOKUP(B182,'Уч ЮН'!$A$3:$G$447,5,FALSE)</f>
        <v>Пензенская</v>
      </c>
      <c r="G182" s="96" t="str">
        <f>VLOOKUP(B182,'Уч ЮН'!$A$3:$G$447,6,FALSE)</f>
        <v>СШ-6</v>
      </c>
      <c r="H182" s="45">
        <f t="shared" si="17"/>
        <v>23.9</v>
      </c>
      <c r="I182" s="45"/>
      <c r="J182" s="327">
        <f t="shared" si="15"/>
        <v>2</v>
      </c>
      <c r="K182" s="328" t="str">
        <f>VLOOKUP(B182,'Уч ЮН'!$A$3:$I$447,8,FALSE)</f>
        <v>л</v>
      </c>
      <c r="L182" s="327"/>
      <c r="M182" s="329">
        <v>23.9</v>
      </c>
      <c r="N182" s="329"/>
      <c r="O182" s="330">
        <f t="shared" si="16"/>
        <v>23.9</v>
      </c>
      <c r="P182" s="331" t="str">
        <f>VLOOKUP(B182,'Уч ЮН'!$A$3:$G$447,7,FALSE)</f>
        <v>Красновы Р.Б.,К.И.</v>
      </c>
      <c r="Q182" s="332">
        <v>1</v>
      </c>
      <c r="AF182" s="49"/>
      <c r="AG182" s="49"/>
      <c r="AH182" s="49"/>
      <c r="AI182" s="49"/>
      <c r="AJ182" s="49"/>
      <c r="AK182" s="49"/>
      <c r="AL182" s="49"/>
    </row>
    <row r="183" spans="1:38" s="1" customFormat="1" ht="15.75" customHeight="1">
      <c r="A183" s="369">
        <v>19</v>
      </c>
      <c r="B183" s="335">
        <v>629</v>
      </c>
      <c r="C183" s="336" t="str">
        <f>VLOOKUP(B183,'Уч ЮН'!$A$3:$G$447,2,FALSE)</f>
        <v>Зобнев Антон</v>
      </c>
      <c r="D183" s="337">
        <f>VLOOKUP(B183,'Уч ЮН'!$A$3:$G$447,3,FALSE)</f>
        <v>1996</v>
      </c>
      <c r="E183" s="334" t="str">
        <f>VLOOKUP(B183,'Уч ЮН'!$A$3:$G$447,4,FALSE)</f>
        <v>1</v>
      </c>
      <c r="F183" s="336" t="str">
        <f>VLOOKUP(B183,'Уч ЮН'!$A$3:$G$447,5,FALSE)</f>
        <v>Пензенская</v>
      </c>
      <c r="G183" s="96" t="str">
        <f>VLOOKUP(B183,'Уч ЮН'!$A$3:$G$447,6,FALSE)</f>
        <v>ПГУАС</v>
      </c>
      <c r="H183" s="45">
        <f t="shared" si="17"/>
        <v>24</v>
      </c>
      <c r="I183" s="45"/>
      <c r="J183" s="327">
        <f t="shared" si="15"/>
        <v>2</v>
      </c>
      <c r="K183" s="328">
        <f>VLOOKUP(B183,'Уч ЮН'!$A$3:$I$447,8,FALSE)</f>
        <v>0</v>
      </c>
      <c r="L183" s="327"/>
      <c r="M183" s="329">
        <v>24</v>
      </c>
      <c r="N183" s="329"/>
      <c r="O183" s="330">
        <f t="shared" si="16"/>
        <v>24</v>
      </c>
      <c r="P183" s="331" t="str">
        <f>VLOOKUP(B183,'Уч ЮН'!$A$3:$G$447,7,FALSE)</f>
        <v>Аксеновы А.В.,Е.С.,Цказуров М.А.</v>
      </c>
      <c r="Q183" s="332">
        <v>2</v>
      </c>
      <c r="AF183" s="49"/>
      <c r="AG183" s="49"/>
      <c r="AH183" s="49"/>
      <c r="AI183" s="49"/>
      <c r="AJ183" s="49"/>
      <c r="AK183" s="49"/>
      <c r="AL183" s="49"/>
    </row>
    <row r="184" spans="1:38" s="1" customFormat="1" ht="15.75" customHeight="1">
      <c r="A184" s="369">
        <v>20</v>
      </c>
      <c r="B184" s="335">
        <v>368</v>
      </c>
      <c r="C184" s="336" t="str">
        <f>VLOOKUP(B184,'Уч ЮН'!$A$3:$G$447,2,FALSE)</f>
        <v>Андреев Максим</v>
      </c>
      <c r="D184" s="337">
        <f>VLOOKUP(B184,'Уч ЮН'!$A$3:$G$447,3,FALSE)</f>
        <v>1998</v>
      </c>
      <c r="E184" s="334" t="str">
        <f>VLOOKUP(B184,'Уч ЮН'!$A$3:$G$447,4,FALSE)</f>
        <v>1</v>
      </c>
      <c r="F184" s="336" t="str">
        <f>VLOOKUP(B184,'Уч ЮН'!$A$3:$G$447,5,FALSE)</f>
        <v>Тамбовская</v>
      </c>
      <c r="G184" s="96" t="str">
        <f>VLOOKUP(B184,'Уч ЮН'!$A$3:$G$447,6,FALSE)</f>
        <v>СШ МЦПСР</v>
      </c>
      <c r="H184" s="45">
        <f t="shared" si="17"/>
        <v>24.1</v>
      </c>
      <c r="I184" s="45"/>
      <c r="J184" s="327">
        <f t="shared" si="15"/>
        <v>2</v>
      </c>
      <c r="K184" s="328">
        <f>VLOOKUP(B184,'Уч ЮН'!$A$3:$I$447,8,FALSE)</f>
        <v>0</v>
      </c>
      <c r="L184" s="327"/>
      <c r="M184" s="329">
        <v>24.1</v>
      </c>
      <c r="N184" s="329"/>
      <c r="O184" s="330">
        <f t="shared" si="16"/>
        <v>24.1</v>
      </c>
      <c r="P184" s="331" t="str">
        <f>VLOOKUP(B184,'Уч ЮН'!$A$3:$G$447,7,FALSE)</f>
        <v>Мироненко В.И.</v>
      </c>
      <c r="Q184" s="332">
        <v>2</v>
      </c>
      <c r="AF184" s="49"/>
      <c r="AG184" s="49"/>
      <c r="AH184" s="49"/>
      <c r="AI184" s="49"/>
      <c r="AJ184" s="49"/>
      <c r="AK184" s="49"/>
      <c r="AL184" s="49"/>
    </row>
    <row r="185" spans="1:38" s="1" customFormat="1" ht="15.75" customHeight="1">
      <c r="A185" s="369">
        <v>21</v>
      </c>
      <c r="B185" s="335">
        <v>347</v>
      </c>
      <c r="C185" s="336" t="str">
        <f>VLOOKUP(B185,'Уч ЮН'!$A$3:$G$447,2,FALSE)</f>
        <v>Скворцов Дмитрий</v>
      </c>
      <c r="D185" s="337">
        <f>VLOOKUP(B185,'Уч ЮН'!$A$3:$G$447,3,FALSE)</f>
        <v>1999</v>
      </c>
      <c r="E185" s="334">
        <f>VLOOKUP(B185,'Уч ЮН'!$A$3:$G$447,4,FALSE)</f>
        <v>2</v>
      </c>
      <c r="F185" s="336" t="str">
        <f>VLOOKUP(B185,'Уч ЮН'!$A$3:$G$447,5,FALSE)</f>
        <v>Тамбовская</v>
      </c>
      <c r="G185" s="96" t="str">
        <f>VLOOKUP(B185,'Уч ЮН'!$A$3:$G$447,6,FALSE)</f>
        <v>СШОР-3</v>
      </c>
      <c r="H185" s="45">
        <f t="shared" si="17"/>
        <v>24.6</v>
      </c>
      <c r="I185" s="45"/>
      <c r="J185" s="327">
        <f t="shared" si="15"/>
        <v>2</v>
      </c>
      <c r="K185" s="328">
        <f>VLOOKUP(B185,'Уч ЮН'!$A$3:$I$447,8,FALSE)</f>
        <v>0</v>
      </c>
      <c r="L185" s="327"/>
      <c r="M185" s="329">
        <v>24.6</v>
      </c>
      <c r="N185" s="329"/>
      <c r="O185" s="330">
        <f t="shared" si="16"/>
        <v>24.6</v>
      </c>
      <c r="P185" s="331" t="str">
        <f>VLOOKUP(B185,'Уч ЮН'!$A$3:$G$447,7,FALSE)</f>
        <v>Пищиков В.А.,Солтан М.В.</v>
      </c>
      <c r="Q185" s="332">
        <v>3</v>
      </c>
      <c r="AF185" s="49"/>
      <c r="AG185" s="49"/>
      <c r="AH185" s="49"/>
      <c r="AI185" s="49"/>
      <c r="AJ185" s="49"/>
      <c r="AK185" s="49"/>
      <c r="AL185" s="49"/>
    </row>
    <row r="186" spans="1:38" s="1" customFormat="1" ht="15.75" customHeight="1">
      <c r="A186" s="369">
        <v>22</v>
      </c>
      <c r="B186" s="335">
        <v>193</v>
      </c>
      <c r="C186" s="336" t="str">
        <f>VLOOKUP(B186,'Уч ЮН'!$A$3:$G$447,2,FALSE)</f>
        <v>Куприянов Данила</v>
      </c>
      <c r="D186" s="337">
        <f>VLOOKUP(B186,'Уч ЮН'!$A$3:$G$447,3,FALSE)</f>
        <v>1999</v>
      </c>
      <c r="E186" s="334" t="str">
        <f>VLOOKUP(B186,'Уч ЮН'!$A$3:$G$447,4,FALSE)</f>
        <v>2</v>
      </c>
      <c r="F186" s="336" t="str">
        <f>VLOOKUP(B186,'Уч ЮН'!$A$3:$G$447,5,FALSE)</f>
        <v>Пензенская</v>
      </c>
      <c r="G186" s="96" t="str">
        <f>VLOOKUP(B186,'Уч ЮН'!$A$3:$G$447,6,FALSE)</f>
        <v>СШ-6</v>
      </c>
      <c r="H186" s="45">
        <f t="shared" si="17"/>
        <v>24.9</v>
      </c>
      <c r="I186" s="45"/>
      <c r="J186" s="327">
        <f t="shared" si="15"/>
        <v>3</v>
      </c>
      <c r="K186" s="328">
        <f>VLOOKUP(B186,'Уч ЮН'!$A$3:$I$447,8,FALSE)</f>
        <v>0</v>
      </c>
      <c r="L186" s="327"/>
      <c r="M186" s="329">
        <v>24.9</v>
      </c>
      <c r="N186" s="329"/>
      <c r="O186" s="330">
        <f t="shared" si="16"/>
        <v>24.9</v>
      </c>
      <c r="P186" s="331" t="str">
        <f>VLOOKUP(B186,'Уч ЮН'!$A$3:$G$447,7,FALSE)</f>
        <v>Зинуков А.В.</v>
      </c>
      <c r="Q186" s="332">
        <v>3</v>
      </c>
      <c r="AF186" s="49"/>
      <c r="AG186" s="49"/>
      <c r="AH186" s="49"/>
      <c r="AI186" s="49"/>
      <c r="AJ186" s="49"/>
      <c r="AK186" s="49"/>
      <c r="AL186" s="49"/>
    </row>
    <row r="187" spans="1:38" s="1" customFormat="1" ht="15.75" customHeight="1">
      <c r="A187" s="369">
        <v>23</v>
      </c>
      <c r="B187" s="335">
        <v>469</v>
      </c>
      <c r="C187" s="336" t="str">
        <f>VLOOKUP(B187,'Уч ЮН'!$A$3:$G$447,2,FALSE)</f>
        <v>Захаркин Максим</v>
      </c>
      <c r="D187" s="337">
        <f>VLOOKUP(B187,'Уч ЮН'!$A$3:$G$447,3,FALSE)</f>
        <v>1999</v>
      </c>
      <c r="E187" s="334">
        <f>VLOOKUP(B187,'Уч ЮН'!$A$3:$G$447,4,FALSE)</f>
        <v>1</v>
      </c>
      <c r="F187" s="336" t="str">
        <f>VLOOKUP(B187,'Уч ЮН'!$A$3:$G$447,5,FALSE)</f>
        <v>Мордовия</v>
      </c>
      <c r="G187" s="96" t="str">
        <f>VLOOKUP(B187,'Уч ЮН'!$A$3:$G$447,6,FALSE)</f>
        <v>МГУ им.Н.П.Огарева</v>
      </c>
      <c r="H187" s="45">
        <f t="shared" si="17"/>
        <v>25.6</v>
      </c>
      <c r="I187" s="45"/>
      <c r="J187" s="327">
        <f t="shared" si="15"/>
        <v>3</v>
      </c>
      <c r="K187" s="328">
        <f>VLOOKUP(B187,'Уч ЮН'!$A$3:$I$447,8,FALSE)</f>
        <v>0</v>
      </c>
      <c r="L187" s="327"/>
      <c r="M187" s="329">
        <v>25.6</v>
      </c>
      <c r="N187" s="329"/>
      <c r="O187" s="330">
        <f t="shared" si="16"/>
        <v>25.6</v>
      </c>
      <c r="P187" s="331" t="str">
        <f>VLOOKUP(B187,'Уч ЮН'!$A$3:$G$447,7,FALSE)</f>
        <v>Разов В. Н.</v>
      </c>
      <c r="Q187" s="332">
        <v>3</v>
      </c>
      <c r="AF187" s="49"/>
      <c r="AG187" s="49"/>
      <c r="AH187" s="49"/>
      <c r="AI187" s="49"/>
      <c r="AJ187" s="49"/>
      <c r="AK187" s="49"/>
      <c r="AL187" s="49"/>
    </row>
    <row r="188" spans="1:38" s="1" customFormat="1" ht="15.75" customHeight="1">
      <c r="A188" s="369">
        <v>24</v>
      </c>
      <c r="B188" s="335">
        <v>482</v>
      </c>
      <c r="C188" s="336" t="str">
        <f>VLOOKUP(B188,'Уч ЮН'!$A$3:$G$447,2,FALSE)</f>
        <v>Романов Артем</v>
      </c>
      <c r="D188" s="337">
        <f>VLOOKUP(B188,'Уч ЮН'!$A$3:$G$447,3,FALSE)</f>
        <v>1998</v>
      </c>
      <c r="E188" s="334"/>
      <c r="F188" s="336" t="str">
        <f>VLOOKUP(B188,'Уч ЮН'!$A$3:$G$447,5,FALSE)</f>
        <v>Мордовия</v>
      </c>
      <c r="G188" s="96" t="str">
        <f>VLOOKUP(B188,'Уч ЮН'!$A$3:$G$447,6,FALSE)</f>
        <v>МГУ им.Н.П.Огарева</v>
      </c>
      <c r="H188" s="45">
        <f t="shared" si="17"/>
        <v>26</v>
      </c>
      <c r="I188" s="45"/>
      <c r="J188" s="327">
        <f t="shared" si="15"/>
        <v>3</v>
      </c>
      <c r="K188" s="328">
        <f>VLOOKUP(B188,'Уч ЮН'!$A$3:$I$447,8,FALSE)</f>
        <v>0</v>
      </c>
      <c r="L188" s="327"/>
      <c r="M188" s="329">
        <v>26</v>
      </c>
      <c r="N188" s="329"/>
      <c r="O188" s="330">
        <f t="shared" si="16"/>
        <v>26</v>
      </c>
      <c r="P188" s="331" t="str">
        <f>VLOOKUP(B188,'Уч ЮН'!$A$3:$G$447,7,FALSE)</f>
        <v>Наумкин А.Н.</v>
      </c>
      <c r="Q188" s="332">
        <v>3</v>
      </c>
      <c r="AF188" s="49"/>
      <c r="AG188" s="49"/>
      <c r="AH188" s="49"/>
      <c r="AI188" s="49"/>
      <c r="AJ188" s="49"/>
      <c r="AK188" s="49"/>
      <c r="AL188" s="49"/>
    </row>
    <row r="189" spans="1:38" s="1" customFormat="1" ht="15.75" customHeight="1" hidden="1">
      <c r="A189" s="369"/>
      <c r="B189" s="335">
        <v>383</v>
      </c>
      <c r="C189" s="336" t="str">
        <f>VLOOKUP(B189,'Уч ЮН'!$A$3:$G$447,2,FALSE)</f>
        <v>Ерошин Валерий</v>
      </c>
      <c r="D189" s="337">
        <f>VLOOKUP(B189,'Уч ЮН'!$A$3:$G$447,3,FALSE)</f>
        <v>1999</v>
      </c>
      <c r="E189" s="334">
        <f>VLOOKUP(B189,'Уч ЮН'!$A$3:$G$447,4,FALSE)</f>
        <v>2</v>
      </c>
      <c r="F189" s="336" t="str">
        <f>VLOOKUP(B189,'Уч ЮН'!$A$3:$G$447,5,FALSE)</f>
        <v>Самарская</v>
      </c>
      <c r="G189" s="96" t="str">
        <f>VLOOKUP(B189,'Уч ЮН'!$A$3:$G$447,6,FALSE)</f>
        <v> СамГУПС, СШОР-2 Самара</v>
      </c>
      <c r="H189" s="45" t="str">
        <f t="shared" si="17"/>
        <v>н.я.</v>
      </c>
      <c r="I189" s="45"/>
      <c r="J189" s="327"/>
      <c r="K189" s="328">
        <f>VLOOKUP(B189,'Уч ЮН'!$A$3:$I$447,8,FALSE)</f>
        <v>0</v>
      </c>
      <c r="L189" s="327"/>
      <c r="M189" s="329" t="s">
        <v>590</v>
      </c>
      <c r="N189" s="329"/>
      <c r="O189" s="330" t="e">
        <f t="shared" si="16"/>
        <v>#NUM!</v>
      </c>
      <c r="P189" s="331" t="str">
        <f>VLOOKUP(B189,'Уч ЮН'!$A$3:$G$447,7,FALSE)</f>
        <v>Комаров С.В.</v>
      </c>
      <c r="Q189" s="332"/>
      <c r="AF189" s="49"/>
      <c r="AG189" s="49"/>
      <c r="AH189" s="49"/>
      <c r="AI189" s="49"/>
      <c r="AJ189" s="49"/>
      <c r="AK189" s="49"/>
      <c r="AL189" s="49"/>
    </row>
    <row r="190" spans="1:38" s="1" customFormat="1" ht="15.75" customHeight="1" hidden="1">
      <c r="A190" s="369"/>
      <c r="B190" s="335">
        <v>129</v>
      </c>
      <c r="C190" s="336" t="str">
        <f>VLOOKUP(B190,'Уч ЮН'!$A$3:$G$447,2,FALSE)</f>
        <v>Некрасов Антон</v>
      </c>
      <c r="D190" s="337">
        <f>VLOOKUP(B190,'Уч ЮН'!$A$3:$G$447,3,FALSE)</f>
        <v>1998</v>
      </c>
      <c r="E190" s="334">
        <f>VLOOKUP(B190,'Уч ЮН'!$A$3:$G$447,4,FALSE)</f>
        <v>1</v>
      </c>
      <c r="F190" s="336" t="str">
        <f>VLOOKUP(B190,'Уч ЮН'!$A$3:$G$447,5,FALSE)</f>
        <v>Саратовская</v>
      </c>
      <c r="G190" s="96" t="str">
        <f>VLOOKUP(B190,'Уч ЮН'!$A$3:$G$447,6,FALSE)</f>
        <v>СШОР-6</v>
      </c>
      <c r="H190" s="45" t="str">
        <f t="shared" si="17"/>
        <v>н.я.</v>
      </c>
      <c r="I190" s="45"/>
      <c r="J190" s="327"/>
      <c r="K190" s="328">
        <f>VLOOKUP(B190,'Уч ЮН'!$A$3:$I$447,8,FALSE)</f>
        <v>0</v>
      </c>
      <c r="L190" s="327"/>
      <c r="M190" s="329" t="s">
        <v>590</v>
      </c>
      <c r="N190" s="329"/>
      <c r="O190" s="330" t="e">
        <f t="shared" si="16"/>
        <v>#NUM!</v>
      </c>
      <c r="P190" s="331" t="str">
        <f>VLOOKUP(B190,'Уч ЮН'!$A$3:$G$447,7,FALSE)</f>
        <v>Беликовы Н.И., Ю.Б.</v>
      </c>
      <c r="Q190" s="332"/>
      <c r="AF190" s="49"/>
      <c r="AG190" s="49"/>
      <c r="AH190" s="49"/>
      <c r="AI190" s="49"/>
      <c r="AJ190" s="49"/>
      <c r="AK190" s="49"/>
      <c r="AL190" s="49"/>
    </row>
    <row r="191" spans="1:38" s="1" customFormat="1" ht="15.75" customHeight="1" hidden="1">
      <c r="A191" s="369"/>
      <c r="B191" s="335">
        <v>463</v>
      </c>
      <c r="C191" s="336" t="str">
        <f>VLOOKUP(B191,'Уч ЮН'!$A$3:$G$447,2,FALSE)</f>
        <v>Кяшкин Артемий</v>
      </c>
      <c r="D191" s="337">
        <f>VLOOKUP(B191,'Уч ЮН'!$A$3:$G$447,3,FALSE)</f>
        <v>1996</v>
      </c>
      <c r="E191" s="334" t="str">
        <f>VLOOKUP(B191,'Уч ЮН'!$A$3:$G$447,4,FALSE)</f>
        <v>КМС</v>
      </c>
      <c r="F191" s="336" t="str">
        <f>VLOOKUP(B191,'Уч ЮН'!$A$3:$G$447,5,FALSE)</f>
        <v>Мордовия</v>
      </c>
      <c r="G191" s="96" t="str">
        <f>VLOOKUP(B191,'Уч ЮН'!$A$3:$G$447,6,FALSE)</f>
        <v>МГУ им.Н.П.Огарева</v>
      </c>
      <c r="H191" s="45" t="str">
        <f t="shared" si="17"/>
        <v>н.я.</v>
      </c>
      <c r="I191" s="45"/>
      <c r="J191" s="327"/>
      <c r="K191" s="328">
        <f>VLOOKUP(B191,'Уч ЮН'!$A$3:$I$447,8,FALSE)</f>
        <v>0</v>
      </c>
      <c r="L191" s="327"/>
      <c r="M191" s="329" t="s">
        <v>590</v>
      </c>
      <c r="N191" s="329"/>
      <c r="O191" s="330" t="e">
        <f t="shared" si="16"/>
        <v>#NUM!</v>
      </c>
      <c r="P191" s="331" t="str">
        <f>VLOOKUP(B191,'Уч ЮН'!$A$3:$G$447,7,FALSE)</f>
        <v>Разов В. Н.</v>
      </c>
      <c r="Q191" s="332"/>
      <c r="AF191" s="49"/>
      <c r="AG191" s="49"/>
      <c r="AH191" s="49"/>
      <c r="AI191" s="49"/>
      <c r="AJ191" s="49"/>
      <c r="AK191" s="49"/>
      <c r="AL191" s="49"/>
    </row>
    <row r="192" spans="1:38" s="1" customFormat="1" ht="12.75">
      <c r="A192" s="72"/>
      <c r="B192" s="49"/>
      <c r="D192" s="332"/>
      <c r="E192" s="49"/>
      <c r="F192" s="345"/>
      <c r="G192" s="347"/>
      <c r="H192" s="348"/>
      <c r="I192" s="348"/>
      <c r="J192" s="49"/>
      <c r="K192" s="49"/>
      <c r="L192" s="49"/>
      <c r="M192" s="348"/>
      <c r="N192" s="348"/>
      <c r="O192" s="348"/>
      <c r="Q192" s="332"/>
      <c r="AF192" s="49"/>
      <c r="AG192" s="49"/>
      <c r="AH192" s="49"/>
      <c r="AI192" s="49"/>
      <c r="AJ192" s="49"/>
      <c r="AK192" s="49"/>
      <c r="AL192" s="49"/>
    </row>
    <row r="193" spans="1:38" s="1" customFormat="1" ht="12.75">
      <c r="A193" s="72"/>
      <c r="B193" s="49"/>
      <c r="D193" s="332"/>
      <c r="E193" s="49"/>
      <c r="F193" s="345"/>
      <c r="G193" s="347"/>
      <c r="H193" s="348"/>
      <c r="I193" s="348"/>
      <c r="J193" s="49"/>
      <c r="K193" s="49"/>
      <c r="L193" s="49"/>
      <c r="M193" s="348"/>
      <c r="N193" s="348"/>
      <c r="O193" s="348"/>
      <c r="Q193" s="332"/>
      <c r="AF193" s="49"/>
      <c r="AG193" s="49"/>
      <c r="AH193" s="49"/>
      <c r="AI193" s="49"/>
      <c r="AJ193" s="49"/>
      <c r="AK193" s="49"/>
      <c r="AL193" s="49"/>
    </row>
    <row r="194" spans="1:38" s="64" customFormat="1" ht="15.75">
      <c r="A194" s="72"/>
      <c r="B194" s="49"/>
      <c r="C194" s="1"/>
      <c r="D194" s="332"/>
      <c r="E194" s="49"/>
      <c r="F194" s="345"/>
      <c r="G194" s="347"/>
      <c r="H194" s="348"/>
      <c r="I194" s="348"/>
      <c r="J194" s="49"/>
      <c r="K194" s="49"/>
      <c r="L194" s="49"/>
      <c r="M194" s="348"/>
      <c r="N194" s="348"/>
      <c r="O194" s="348"/>
      <c r="P194" s="1"/>
      <c r="Q194" s="332"/>
      <c r="R194" s="1"/>
      <c r="S194" s="1"/>
      <c r="T194" s="1"/>
      <c r="U194" s="1"/>
      <c r="V194" s="1"/>
      <c r="AF194" s="78"/>
      <c r="AG194" s="78"/>
      <c r="AH194" s="78"/>
      <c r="AI194" s="78"/>
      <c r="AJ194" s="78"/>
      <c r="AK194" s="78"/>
      <c r="AL194" s="78"/>
    </row>
    <row r="195" spans="1:38" s="64" customFormat="1" ht="15.75">
      <c r="A195" s="72"/>
      <c r="B195" s="49"/>
      <c r="C195" s="1"/>
      <c r="D195" s="332"/>
      <c r="E195" s="49"/>
      <c r="F195" s="345"/>
      <c r="G195" s="347"/>
      <c r="H195" s="348"/>
      <c r="I195" s="348"/>
      <c r="J195" s="49"/>
      <c r="K195" s="49"/>
      <c r="L195" s="49"/>
      <c r="M195" s="387"/>
      <c r="N195" s="387"/>
      <c r="O195" s="387"/>
      <c r="P195" s="1"/>
      <c r="Q195" s="332"/>
      <c r="R195" s="1"/>
      <c r="S195" s="1"/>
      <c r="T195" s="1"/>
      <c r="U195" s="1"/>
      <c r="V195" s="1"/>
      <c r="AF195" s="78"/>
      <c r="AG195" s="78"/>
      <c r="AH195" s="78"/>
      <c r="AI195" s="78"/>
      <c r="AJ195" s="78"/>
      <c r="AK195" s="78"/>
      <c r="AL195" s="78"/>
    </row>
    <row r="196" spans="1:38" s="64" customFormat="1" ht="15.75">
      <c r="A196" s="72"/>
      <c r="B196" s="49"/>
      <c r="C196" s="1"/>
      <c r="D196" s="332"/>
      <c r="E196" s="49"/>
      <c r="F196" s="345"/>
      <c r="G196" s="347"/>
      <c r="H196" s="348"/>
      <c r="I196" s="348"/>
      <c r="J196" s="49"/>
      <c r="K196" s="49"/>
      <c r="L196" s="49"/>
      <c r="M196" s="387"/>
      <c r="N196" s="387"/>
      <c r="O196" s="387"/>
      <c r="P196" s="1"/>
      <c r="Q196" s="332"/>
      <c r="R196" s="1"/>
      <c r="S196" s="1"/>
      <c r="T196" s="1"/>
      <c r="U196" s="1"/>
      <c r="V196" s="1"/>
      <c r="AF196" s="78"/>
      <c r="AG196" s="78"/>
      <c r="AH196" s="78"/>
      <c r="AI196" s="78"/>
      <c r="AJ196" s="78"/>
      <c r="AK196" s="78"/>
      <c r="AL196" s="78"/>
    </row>
    <row r="197" ht="12.75"/>
    <row r="198" ht="12.75"/>
  </sheetData>
  <sheetProtection password="C1E8" sheet="1" formatCells="0" formatColumns="0" formatRows="0" insertColumns="0" insertRows="0" insertHyperlinks="0" deleteColumns="0" deleteRows="0" sort="0" autoFilter="0" pivotTables="0"/>
  <mergeCells count="27">
    <mergeCell ref="A6:U6"/>
    <mergeCell ref="D7:O7"/>
    <mergeCell ref="P7:U7"/>
    <mergeCell ref="A1:U1"/>
    <mergeCell ref="A2:U2"/>
    <mergeCell ref="A3:U3"/>
    <mergeCell ref="A5:U5"/>
    <mergeCell ref="A8:U8"/>
    <mergeCell ref="A9:U9"/>
    <mergeCell ref="A120:U120"/>
    <mergeCell ref="A121:U121"/>
    <mergeCell ref="Q11:R11"/>
    <mergeCell ref="S11:U11"/>
    <mergeCell ref="Q12:S12"/>
    <mergeCell ref="Q123:R123"/>
    <mergeCell ref="N123:P123"/>
    <mergeCell ref="A56:U56"/>
    <mergeCell ref="A57:U57"/>
    <mergeCell ref="Q59:R59"/>
    <mergeCell ref="S59:U59"/>
    <mergeCell ref="Q60:S60"/>
    <mergeCell ref="Q163:S163"/>
    <mergeCell ref="Q124:S124"/>
    <mergeCell ref="A159:U159"/>
    <mergeCell ref="A160:U160"/>
    <mergeCell ref="Q162:R162"/>
    <mergeCell ref="S162:U162"/>
  </mergeCells>
  <printOptions horizontalCentered="1"/>
  <pageMargins left="0.15748031496062992" right="0.1968503937007874" top="0.15748031496062992" bottom="0.15748031496062992" header="0.15748031496062992" footer="0.15748031496062992"/>
  <pageSetup fitToHeight="2" horizontalDpi="600" verticalDpi="600" orientation="landscape" paperSize="9" scale="97" r:id="rId2"/>
  <rowBreaks count="3" manualBreakCount="3">
    <brk id="55" max="20" man="1"/>
    <brk id="119" max="20" man="1"/>
    <brk id="158" max="20" man="1"/>
  </rowBreaks>
  <colBreaks count="1" manualBreakCount="1">
    <brk id="16" max="1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zoomScalePageLayoutView="0" workbookViewId="0" topLeftCell="A5">
      <selection activeCell="C12" sqref="C12"/>
    </sheetView>
  </sheetViews>
  <sheetFormatPr defaultColWidth="9.00390625" defaultRowHeight="12.75"/>
  <cols>
    <col min="1" max="1" width="5.00390625" style="10" customWidth="1"/>
    <col min="2" max="2" width="4.875" style="8" customWidth="1"/>
    <col min="3" max="3" width="25.125" style="2" customWidth="1"/>
    <col min="4" max="4" width="8.375" style="86" customWidth="1"/>
    <col min="5" max="5" width="17.375" style="4" customWidth="1"/>
    <col min="6" max="6" width="10.75390625" style="66" hidden="1" customWidth="1"/>
    <col min="7" max="7" width="28.25390625" style="60" customWidth="1"/>
    <col min="8" max="8" width="7.125" style="56" customWidth="1"/>
    <col min="9" max="9" width="6.00390625" style="56" hidden="1" customWidth="1"/>
    <col min="10" max="11" width="6.00390625" style="8" hidden="1" customWidth="1"/>
    <col min="12" max="14" width="6.00390625" style="44" hidden="1" customWidth="1"/>
    <col min="15" max="15" width="39.625" style="2" hidden="1" customWidth="1"/>
    <col min="16" max="16" width="5.00390625" style="87" hidden="1" customWidth="1"/>
    <col min="17" max="18" width="5.00390625" style="2" customWidth="1"/>
    <col min="19" max="19" width="7.25390625" style="2" customWidth="1"/>
    <col min="20" max="20" width="5.625" style="2" customWidth="1"/>
    <col min="21" max="16384" width="9.125" style="2" customWidth="1"/>
  </cols>
  <sheetData>
    <row r="1" spans="1:20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7"/>
    </row>
    <row r="2" spans="1:20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</row>
    <row r="3" spans="1:20" s="11" customFormat="1" ht="8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</row>
    <row r="4" spans="1:16" s="11" customFormat="1" ht="8.25" customHeight="1">
      <c r="A4" s="9"/>
      <c r="B4" s="7"/>
      <c r="C4" s="7"/>
      <c r="D4" s="85"/>
      <c r="E4" s="14"/>
      <c r="F4" s="66"/>
      <c r="G4" s="60"/>
      <c r="H4" s="41"/>
      <c r="I4" s="41"/>
      <c r="J4" s="7"/>
      <c r="K4" s="7"/>
      <c r="L4" s="41"/>
      <c r="M4" s="41"/>
      <c r="N4" s="41"/>
      <c r="O4" s="8"/>
      <c r="P4" s="63"/>
    </row>
    <row r="5" spans="1:20" s="11" customFormat="1" ht="16.5" customHeight="1">
      <c r="A5" s="453" t="s">
        <v>46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</row>
    <row r="6" spans="1:20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</row>
    <row r="7" spans="1:20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1" t="s">
        <v>92</v>
      </c>
      <c r="P7" s="461"/>
      <c r="Q7" s="461"/>
      <c r="R7" s="461"/>
      <c r="S7" s="461"/>
      <c r="T7" s="461"/>
    </row>
    <row r="8" spans="1:20" s="11" customFormat="1" ht="15.75" customHeight="1">
      <c r="A8" s="453" t="s">
        <v>63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</row>
    <row r="9" spans="1:20" s="11" customFormat="1" ht="15.75" customHeight="1">
      <c r="A9" s="454" t="s">
        <v>39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</row>
    <row r="10" spans="1:20" ht="12.75" customHeight="1" hidden="1">
      <c r="A10" s="22"/>
      <c r="B10" s="50"/>
      <c r="C10" s="25"/>
      <c r="D10" s="88"/>
      <c r="E10" s="22"/>
      <c r="F10" s="67"/>
      <c r="H10" s="22"/>
      <c r="I10" s="22"/>
      <c r="J10" s="22"/>
      <c r="K10" s="31" t="s">
        <v>49</v>
      </c>
      <c r="L10" s="42"/>
      <c r="M10" s="42"/>
      <c r="N10" s="42"/>
      <c r="O10" s="22" t="s">
        <v>48</v>
      </c>
      <c r="P10" s="94"/>
      <c r="Q10" s="22"/>
      <c r="R10" s="22"/>
      <c r="S10" s="22"/>
      <c r="T10" s="22"/>
    </row>
    <row r="11" spans="1:20" s="20" customFormat="1" ht="13.5" customHeight="1">
      <c r="A11" s="24"/>
      <c r="B11" s="50"/>
      <c r="C11" s="27" t="s">
        <v>45</v>
      </c>
      <c r="D11" s="89"/>
      <c r="E11" s="23"/>
      <c r="F11" s="68"/>
      <c r="H11" s="469" t="s">
        <v>65</v>
      </c>
      <c r="I11" s="469"/>
      <c r="J11" s="469"/>
      <c r="K11" s="469"/>
      <c r="L11" s="469"/>
      <c r="M11" s="469"/>
      <c r="N11" s="469"/>
      <c r="O11" s="469"/>
      <c r="P11" s="469"/>
      <c r="Q11" s="469"/>
      <c r="R11" s="456"/>
      <c r="S11" s="456"/>
      <c r="T11" s="456"/>
    </row>
    <row r="12" spans="1:20" s="21" customFormat="1" ht="24.75" customHeight="1">
      <c r="A12" s="28" t="s">
        <v>51</v>
      </c>
      <c r="B12" s="28" t="s">
        <v>24</v>
      </c>
      <c r="C12" s="28" t="s">
        <v>3</v>
      </c>
      <c r="D12" s="90" t="s">
        <v>83</v>
      </c>
      <c r="E12" s="28" t="s">
        <v>6</v>
      </c>
      <c r="F12" s="28" t="s">
        <v>7</v>
      </c>
      <c r="G12" s="79" t="s">
        <v>8</v>
      </c>
      <c r="H12" s="74" t="s">
        <v>64</v>
      </c>
      <c r="I12" s="75" t="s">
        <v>10</v>
      </c>
      <c r="J12" s="76" t="s">
        <v>17</v>
      </c>
      <c r="K12" s="76" t="s">
        <v>55</v>
      </c>
      <c r="L12" s="74" t="s">
        <v>22</v>
      </c>
      <c r="M12" s="74" t="s">
        <v>23</v>
      </c>
      <c r="N12" s="74" t="s">
        <v>25</v>
      </c>
      <c r="O12" s="73" t="s">
        <v>11</v>
      </c>
      <c r="P12" s="464" t="s">
        <v>12</v>
      </c>
      <c r="Q12" s="464"/>
      <c r="R12" s="464"/>
      <c r="S12" s="115" t="s">
        <v>13</v>
      </c>
      <c r="T12" s="29" t="s">
        <v>2</v>
      </c>
    </row>
    <row r="13" spans="1:20" s="3" customFormat="1" ht="21" customHeight="1">
      <c r="A13" s="38"/>
      <c r="B13" s="38"/>
      <c r="C13" s="116" t="s">
        <v>98</v>
      </c>
      <c r="D13" s="117"/>
      <c r="E13" s="119"/>
      <c r="F13" s="120"/>
      <c r="G13" s="121"/>
      <c r="H13" s="122"/>
      <c r="I13" s="122"/>
      <c r="J13" s="59"/>
      <c r="K13" s="59"/>
      <c r="L13" s="123"/>
      <c r="M13" s="123"/>
      <c r="N13" s="124"/>
      <c r="O13" s="125"/>
      <c r="P13" s="52"/>
      <c r="Q13" s="55"/>
      <c r="R13" s="55"/>
      <c r="S13" s="55"/>
      <c r="T13" s="55"/>
    </row>
    <row r="14" spans="1:20" s="3" customFormat="1" ht="21" customHeight="1">
      <c r="A14" s="38">
        <v>1</v>
      </c>
      <c r="B14" s="136">
        <v>71</v>
      </c>
      <c r="C14" s="119" t="str">
        <f>VLOOKUP(B14,'Уч ЮН'!$A$3:$G$447,2,FALSE)</f>
        <v>Клоков Дмитрий</v>
      </c>
      <c r="D14" s="117">
        <f>VLOOKUP(B14,'Уч ЮН'!$A$3:$G$447,3,FALSE)</f>
        <v>2004</v>
      </c>
      <c r="E14" s="119" t="str">
        <f>VLOOKUP(B14,'Уч ЮН'!$A$3:$G$447,5,FALSE)</f>
        <v>Саратовская</v>
      </c>
      <c r="F14" s="120" t="str">
        <f>VLOOKUP(B14,'Уч ЮН'!$A$3:$G$447,6,FALSE)</f>
        <v>ДЮСШ Энгельс</v>
      </c>
      <c r="G14" s="121" t="str">
        <f>VLOOKUP(B14,'Уч ЮН'!$A$3:$G$447,6,FALSE)</f>
        <v>ДЮСШ Энгельс</v>
      </c>
      <c r="H14" s="295">
        <v>24.8</v>
      </c>
      <c r="I14" s="122"/>
      <c r="J14" s="59"/>
      <c r="K14" s="59"/>
      <c r="L14" s="123"/>
      <c r="M14" s="123"/>
      <c r="N14" s="124"/>
      <c r="O14" s="125"/>
      <c r="P14" s="52"/>
      <c r="Q14" s="55"/>
      <c r="R14" s="55"/>
      <c r="S14" s="55"/>
      <c r="T14" s="55"/>
    </row>
    <row r="15" spans="1:20" s="3" customFormat="1" ht="21" customHeight="1">
      <c r="A15" s="38">
        <v>2</v>
      </c>
      <c r="B15" s="136">
        <v>175</v>
      </c>
      <c r="C15" s="119" t="str">
        <f>VLOOKUP(B15,'Уч ЮН'!$A$3:$G$447,2,FALSE)</f>
        <v>Ивахин Егор</v>
      </c>
      <c r="D15" s="117">
        <f>VLOOKUP(B15,'Уч ЮН'!$A$3:$G$447,3,FALSE)</f>
        <v>2004</v>
      </c>
      <c r="E15" s="119" t="str">
        <f>VLOOKUP(B15,'Уч ЮН'!$A$3:$G$447,5,FALSE)</f>
        <v>Пензенская</v>
      </c>
      <c r="F15" s="120" t="str">
        <f>VLOOKUP(B15,'Уч ЮН'!$A$3:$G$447,6,FALSE)</f>
        <v>СШ-6</v>
      </c>
      <c r="G15" s="121" t="str">
        <f>VLOOKUP(B15,'Уч ЮН'!$A$3:$G$447,6,FALSE)</f>
        <v>СШ-6</v>
      </c>
      <c r="H15" s="295">
        <v>24.6</v>
      </c>
      <c r="I15" s="122"/>
      <c r="J15" s="59"/>
      <c r="K15" s="59"/>
      <c r="L15" s="123"/>
      <c r="M15" s="123"/>
      <c r="N15" s="124"/>
      <c r="O15" s="125"/>
      <c r="P15" s="126"/>
      <c r="Q15" s="39"/>
      <c r="R15" s="38"/>
      <c r="S15" s="39"/>
      <c r="T15" s="39"/>
    </row>
    <row r="16" spans="1:20" s="3" customFormat="1" ht="21" customHeight="1">
      <c r="A16" s="38">
        <v>3</v>
      </c>
      <c r="B16" s="136">
        <v>581</v>
      </c>
      <c r="C16" s="119" t="str">
        <f>VLOOKUP(B16,'Уч ЮН'!$A$3:$G$447,2,FALSE)</f>
        <v>Смолин Максим</v>
      </c>
      <c r="D16" s="117">
        <f>VLOOKUP(B16,'Уч ЮН'!$A$3:$G$447,3,FALSE)</f>
        <v>2004</v>
      </c>
      <c r="E16" s="119" t="str">
        <f>VLOOKUP(B16,'Уч ЮН'!$A$3:$G$447,5,FALSE)</f>
        <v>Пензенская</v>
      </c>
      <c r="F16" s="120" t="str">
        <f>VLOOKUP(B16,'Уч ЮН'!$A$3:$G$447,6,FALSE)</f>
        <v>КСШОР</v>
      </c>
      <c r="G16" s="121" t="str">
        <f>VLOOKUP(B16,'Уч ЮН'!$A$3:$G$447,6,FALSE)</f>
        <v>КСШОР</v>
      </c>
      <c r="H16" s="295">
        <v>23.7</v>
      </c>
      <c r="I16" s="122"/>
      <c r="J16" s="59"/>
      <c r="K16" s="59"/>
      <c r="L16" s="123"/>
      <c r="M16" s="123"/>
      <c r="N16" s="124"/>
      <c r="O16" s="125"/>
      <c r="P16" s="52"/>
      <c r="Q16" s="55"/>
      <c r="R16" s="55"/>
      <c r="S16" s="55"/>
      <c r="T16" s="55"/>
    </row>
    <row r="17" spans="1:20" s="3" customFormat="1" ht="21" customHeight="1">
      <c r="A17" s="38">
        <v>4</v>
      </c>
      <c r="B17" s="136">
        <v>78</v>
      </c>
      <c r="C17" s="119" t="str">
        <f>VLOOKUP(B17,'Уч ЮН'!$A$3:$G$447,2,FALSE)</f>
        <v>Воробьев Никита</v>
      </c>
      <c r="D17" s="117">
        <f>VLOOKUP(B17,'Уч ЮН'!$A$3:$G$447,3,FALSE)</f>
        <v>2004</v>
      </c>
      <c r="E17" s="119" t="str">
        <f>VLOOKUP(B17,'Уч ЮН'!$A$3:$G$447,5,FALSE)</f>
        <v>Саратовская</v>
      </c>
      <c r="F17" s="120" t="str">
        <f>VLOOKUP(B17,'Уч ЮН'!$A$3:$G$447,6,FALSE)</f>
        <v>ДЮСШ Энгельс</v>
      </c>
      <c r="G17" s="121" t="str">
        <f>VLOOKUP(B17,'Уч ЮН'!$A$3:$G$447,6,FALSE)</f>
        <v>ДЮСШ Энгельс</v>
      </c>
      <c r="H17" s="295">
        <v>24.4</v>
      </c>
      <c r="I17" s="122"/>
      <c r="J17" s="59"/>
      <c r="K17" s="59"/>
      <c r="L17" s="123"/>
      <c r="M17" s="123"/>
      <c r="N17" s="124"/>
      <c r="O17" s="125"/>
      <c r="P17" s="52"/>
      <c r="Q17" s="38"/>
      <c r="R17" s="55"/>
      <c r="S17" s="55"/>
      <c r="T17" s="55"/>
    </row>
    <row r="18" spans="1:20" s="3" customFormat="1" ht="21" customHeight="1">
      <c r="A18" s="38"/>
      <c r="B18" s="38"/>
      <c r="C18" s="116" t="s">
        <v>100</v>
      </c>
      <c r="D18" s="117"/>
      <c r="E18" s="119"/>
      <c r="F18" s="120"/>
      <c r="G18" s="121"/>
      <c r="H18" s="122"/>
      <c r="I18" s="122"/>
      <c r="J18" s="59"/>
      <c r="K18" s="59"/>
      <c r="L18" s="123"/>
      <c r="M18" s="123"/>
      <c r="N18" s="124"/>
      <c r="O18" s="125"/>
      <c r="P18" s="52"/>
      <c r="Q18" s="55"/>
      <c r="R18" s="55"/>
      <c r="S18" s="55"/>
      <c r="T18" s="55"/>
    </row>
    <row r="19" spans="1:20" s="3" customFormat="1" ht="21" customHeight="1">
      <c r="A19" s="38">
        <v>1</v>
      </c>
      <c r="B19" s="136">
        <v>320</v>
      </c>
      <c r="C19" s="119" t="str">
        <f>VLOOKUP(B19,'Уч ЮН'!$A$3:$G$447,2,FALSE)</f>
        <v>Костриков Иван</v>
      </c>
      <c r="D19" s="117">
        <f>VLOOKUP(B19,'Уч ЮН'!$A$3:$G$447,3,FALSE)</f>
        <v>2002</v>
      </c>
      <c r="E19" s="119" t="str">
        <f>VLOOKUP(B19,'Уч ЮН'!$A$3:$G$447,5,FALSE)</f>
        <v>Тульская</v>
      </c>
      <c r="F19" s="120" t="str">
        <f>VLOOKUP(B19,'Уч ЮН'!$A$3:$G$447,6,FALSE)</f>
        <v>ЦСП-СШОР л/а</v>
      </c>
      <c r="G19" s="121" t="str">
        <f>VLOOKUP(B19,'Уч ЮН'!$A$3:$G$447,6,FALSE)</f>
        <v>ЦСП-СШОР л/а</v>
      </c>
      <c r="H19" s="295">
        <v>23.3</v>
      </c>
      <c r="I19" s="122"/>
      <c r="J19" s="59"/>
      <c r="K19" s="59"/>
      <c r="L19" s="123"/>
      <c r="M19" s="123"/>
      <c r="N19" s="124"/>
      <c r="O19" s="125"/>
      <c r="P19" s="52"/>
      <c r="Q19" s="55"/>
      <c r="R19" s="55"/>
      <c r="S19" s="55"/>
      <c r="T19" s="55"/>
    </row>
    <row r="20" spans="1:20" s="1" customFormat="1" ht="21" customHeight="1">
      <c r="A20" s="38">
        <v>2</v>
      </c>
      <c r="B20" s="136">
        <v>181</v>
      </c>
      <c r="C20" s="119" t="str">
        <f>VLOOKUP(B20,'Уч ЮН'!$A$3:$G$447,2,FALSE)</f>
        <v>Якупов Салават</v>
      </c>
      <c r="D20" s="117">
        <f>VLOOKUP(B20,'Уч ЮН'!$A$3:$G$447,3,FALSE)</f>
        <v>2002</v>
      </c>
      <c r="E20" s="119" t="str">
        <f>VLOOKUP(B20,'Уч ЮН'!$A$3:$G$447,5,FALSE)</f>
        <v>Пензенская</v>
      </c>
      <c r="F20" s="120" t="str">
        <f>VLOOKUP(B20,'Уч ЮН'!$A$3:$G$447,6,FALSE)</f>
        <v>СШ-6</v>
      </c>
      <c r="G20" s="121" t="str">
        <f>VLOOKUP(B20,'Уч ЮН'!$A$3:$G$447,6,FALSE)</f>
        <v>СШ-6</v>
      </c>
      <c r="H20" s="295">
        <v>23.3</v>
      </c>
      <c r="I20" s="122"/>
      <c r="J20" s="59"/>
      <c r="K20" s="59"/>
      <c r="L20" s="123"/>
      <c r="M20" s="123"/>
      <c r="N20" s="124"/>
      <c r="O20" s="125"/>
      <c r="P20" s="52"/>
      <c r="Q20" s="38"/>
      <c r="R20" s="55"/>
      <c r="S20" s="55"/>
      <c r="T20" s="55"/>
    </row>
    <row r="21" spans="1:20" s="1" customFormat="1" ht="21" customHeight="1">
      <c r="A21" s="38">
        <v>3</v>
      </c>
      <c r="B21" s="136">
        <v>66</v>
      </c>
      <c r="C21" s="119" t="str">
        <f>VLOOKUP(B21,'Уч ЮН'!$A$3:$G$447,2,FALSE)</f>
        <v>Маслиев Артем</v>
      </c>
      <c r="D21" s="117">
        <f>VLOOKUP(B21,'Уч ЮН'!$A$3:$G$447,3,FALSE)</f>
        <v>2003</v>
      </c>
      <c r="E21" s="119" t="str">
        <f>VLOOKUP(B21,'Уч ЮН'!$A$3:$G$447,5,FALSE)</f>
        <v>Саратовская</v>
      </c>
      <c r="F21" s="120" t="str">
        <f>VLOOKUP(B21,'Уч ЮН'!$A$3:$G$447,6,FALSE)</f>
        <v>ДЮСШ Энгельс</v>
      </c>
      <c r="G21" s="121" t="str">
        <f>VLOOKUP(B21,'Уч ЮН'!$A$3:$G$447,6,FALSE)</f>
        <v>ДЮСШ Энгельс</v>
      </c>
      <c r="H21" s="295">
        <v>23.1</v>
      </c>
      <c r="I21" s="122"/>
      <c r="J21" s="59"/>
      <c r="K21" s="59"/>
      <c r="L21" s="123"/>
      <c r="M21" s="123"/>
      <c r="N21" s="124"/>
      <c r="O21" s="125"/>
      <c r="P21" s="126"/>
      <c r="Q21" s="39"/>
      <c r="R21" s="38"/>
      <c r="S21" s="39"/>
      <c r="T21" s="39"/>
    </row>
    <row r="22" spans="1:20" s="1" customFormat="1" ht="21" customHeight="1">
      <c r="A22" s="38">
        <v>4</v>
      </c>
      <c r="B22" s="136">
        <v>485</v>
      </c>
      <c r="C22" s="119" t="str">
        <f>VLOOKUP(B22,'Уч ЮН'!$A$3:$G$447,2,FALSE)</f>
        <v>Сурков Максим</v>
      </c>
      <c r="D22" s="117">
        <f>VLOOKUP(B22,'Уч ЮН'!$A$3:$G$447,3,FALSE)</f>
        <v>2002</v>
      </c>
      <c r="E22" s="119" t="str">
        <f>VLOOKUP(B22,'Уч ЮН'!$A$3:$G$447,5,FALSE)</f>
        <v>Пензенская</v>
      </c>
      <c r="F22" s="120" t="str">
        <f>VLOOKUP(B22,'Уч ЮН'!$A$3:$G$447,6,FALSE)</f>
        <v>КСШОР</v>
      </c>
      <c r="G22" s="121" t="str">
        <f>VLOOKUP(B22,'Уч ЮН'!$A$3:$G$447,6,FALSE)</f>
        <v>КСШОР</v>
      </c>
      <c r="H22" s="295">
        <v>22</v>
      </c>
      <c r="I22" s="122"/>
      <c r="J22" s="59"/>
      <c r="K22" s="59"/>
      <c r="L22" s="123"/>
      <c r="M22" s="123"/>
      <c r="N22" s="124"/>
      <c r="O22" s="125"/>
      <c r="P22" s="52"/>
      <c r="Q22" s="38"/>
      <c r="R22" s="38"/>
      <c r="S22" s="55"/>
      <c r="T22" s="55"/>
    </row>
    <row r="23" spans="1:20" s="3" customFormat="1" ht="21" customHeight="1">
      <c r="A23" s="38"/>
      <c r="B23" s="38"/>
      <c r="C23" s="116" t="s">
        <v>99</v>
      </c>
      <c r="D23" s="117"/>
      <c r="E23" s="119"/>
      <c r="F23" s="120"/>
      <c r="G23" s="121"/>
      <c r="H23" s="122"/>
      <c r="I23" s="122"/>
      <c r="J23" s="59"/>
      <c r="K23" s="59"/>
      <c r="L23" s="123"/>
      <c r="M23" s="123"/>
      <c r="N23" s="124"/>
      <c r="O23" s="125"/>
      <c r="P23" s="126"/>
      <c r="Q23" s="38"/>
      <c r="R23" s="38"/>
      <c r="S23" s="39"/>
      <c r="T23" s="39"/>
    </row>
    <row r="24" spans="1:20" s="3" customFormat="1" ht="21" customHeight="1">
      <c r="A24" s="38">
        <v>1</v>
      </c>
      <c r="B24" s="136">
        <v>186</v>
      </c>
      <c r="C24" s="119" t="str">
        <f>VLOOKUP(B24,'Уч ЮН'!$A$3:$G$447,2,FALSE)</f>
        <v>Чиркаев Юрий</v>
      </c>
      <c r="D24" s="117">
        <f>VLOOKUP(B24,'Уч ЮН'!$A$3:$G$447,3,FALSE)</f>
        <v>2000</v>
      </c>
      <c r="E24" s="119" t="str">
        <f>VLOOKUP(B24,'Уч ЮН'!$A$3:$G$447,5,FALSE)</f>
        <v>Пензенская</v>
      </c>
      <c r="F24" s="120" t="str">
        <f>VLOOKUP(B24,'Уч ЮН'!$A$3:$G$447,6,FALSE)</f>
        <v>СШ-6</v>
      </c>
      <c r="G24" s="121" t="str">
        <f>VLOOKUP(B24,'Уч ЮН'!$A$3:$G$447,6,FALSE)</f>
        <v>СШ-6</v>
      </c>
      <c r="H24" s="295">
        <v>23.6</v>
      </c>
      <c r="I24" s="122"/>
      <c r="J24" s="59"/>
      <c r="K24" s="59"/>
      <c r="L24" s="123"/>
      <c r="M24" s="123"/>
      <c r="N24" s="124"/>
      <c r="O24" s="125"/>
      <c r="P24" s="52"/>
      <c r="Q24" s="55"/>
      <c r="R24" s="55"/>
      <c r="S24" s="55"/>
      <c r="T24" s="55"/>
    </row>
    <row r="25" spans="1:20" s="3" customFormat="1" ht="21" customHeight="1">
      <c r="A25" s="38">
        <v>2</v>
      </c>
      <c r="B25" s="136">
        <v>367</v>
      </c>
      <c r="C25" s="119" t="str">
        <f>VLOOKUP(B25,'Уч ЮН'!$A$3:$G$447,2,FALSE)</f>
        <v>Недобежкин Максим</v>
      </c>
      <c r="D25" s="117">
        <f>VLOOKUP(B25,'Уч ЮН'!$A$3:$G$447,3,FALSE)</f>
        <v>2000</v>
      </c>
      <c r="E25" s="119" t="str">
        <f>VLOOKUP(B25,'Уч ЮН'!$A$3:$G$447,5,FALSE)</f>
        <v>Тамбовская</v>
      </c>
      <c r="F25" s="120" t="str">
        <f>VLOOKUP(B25,'Уч ЮН'!$A$3:$G$447,6,FALSE)</f>
        <v>СШ МЦПСР</v>
      </c>
      <c r="G25" s="121" t="str">
        <f>VLOOKUP(B25,'Уч ЮН'!$A$3:$G$447,6,FALSE)</f>
        <v>СШ МЦПСР</v>
      </c>
      <c r="H25" s="295">
        <v>23.5</v>
      </c>
      <c r="I25" s="122"/>
      <c r="J25" s="59"/>
      <c r="K25" s="59"/>
      <c r="L25" s="123"/>
      <c r="M25" s="123"/>
      <c r="N25" s="124"/>
      <c r="O25" s="125"/>
      <c r="P25" s="52"/>
      <c r="Q25" s="55"/>
      <c r="R25" s="55"/>
      <c r="S25" s="55"/>
      <c r="T25" s="55"/>
    </row>
    <row r="26" spans="1:20" s="3" customFormat="1" ht="21" customHeight="1">
      <c r="A26" s="38">
        <v>3</v>
      </c>
      <c r="B26" s="136">
        <v>156</v>
      </c>
      <c r="C26" s="119" t="str">
        <f>VLOOKUP(B26,'Уч ЮН'!$A$3:$G$447,2,FALSE)</f>
        <v>Черноситов Алексей</v>
      </c>
      <c r="D26" s="117">
        <f>VLOOKUP(B26,'Уч ЮН'!$A$3:$G$447,3,FALSE)</f>
        <v>2000</v>
      </c>
      <c r="E26" s="119" t="str">
        <f>VLOOKUP(B26,'Уч ЮН'!$A$3:$G$447,5,FALSE)</f>
        <v>Саратовская</v>
      </c>
      <c r="F26" s="120" t="str">
        <f>VLOOKUP(B26,'Уч ЮН'!$A$3:$G$447,6,FALSE)</f>
        <v>СШОР-6</v>
      </c>
      <c r="G26" s="121" t="str">
        <f>VLOOKUP(B26,'Уч ЮН'!$A$3:$G$447,6,FALSE)</f>
        <v>СШОР-6</v>
      </c>
      <c r="H26" s="295">
        <v>23.2</v>
      </c>
      <c r="I26" s="122"/>
      <c r="J26" s="59"/>
      <c r="K26" s="59"/>
      <c r="L26" s="123"/>
      <c r="M26" s="123"/>
      <c r="N26" s="124"/>
      <c r="O26" s="125"/>
      <c r="P26" s="52"/>
      <c r="Q26" s="38"/>
      <c r="R26" s="55"/>
      <c r="S26" s="55"/>
      <c r="T26" s="55"/>
    </row>
    <row r="27" spans="1:20" s="3" customFormat="1" ht="21" customHeight="1">
      <c r="A27" s="38">
        <v>4</v>
      </c>
      <c r="B27" s="136">
        <v>183</v>
      </c>
      <c r="C27" s="119" t="str">
        <f>VLOOKUP(B27,'Уч ЮН'!$A$3:$G$447,2,FALSE)</f>
        <v>Березин Максим</v>
      </c>
      <c r="D27" s="117">
        <f>VLOOKUP(B27,'Уч ЮН'!$A$3:$G$447,3,FALSE)</f>
        <v>2000</v>
      </c>
      <c r="E27" s="119" t="str">
        <f>VLOOKUP(B27,'Уч ЮН'!$A$3:$G$447,5,FALSE)</f>
        <v>Пензенская</v>
      </c>
      <c r="F27" s="120" t="str">
        <f>VLOOKUP(B27,'Уч ЮН'!$A$3:$G$447,6,FALSE)</f>
        <v>СШ-6</v>
      </c>
      <c r="G27" s="121" t="str">
        <f>VLOOKUP(B27,'Уч ЮН'!$A$3:$G$447,6,FALSE)</f>
        <v>СШ-6</v>
      </c>
      <c r="H27" s="295">
        <v>22.8</v>
      </c>
      <c r="I27" s="122"/>
      <c r="J27" s="59"/>
      <c r="K27" s="59"/>
      <c r="L27" s="123"/>
      <c r="M27" s="123"/>
      <c r="N27" s="124"/>
      <c r="O27" s="125"/>
      <c r="P27" s="126"/>
      <c r="Q27" s="39"/>
      <c r="R27" s="38"/>
      <c r="S27" s="39"/>
      <c r="T27" s="39"/>
    </row>
    <row r="28" spans="1:20" s="3" customFormat="1" ht="30" customHeight="1">
      <c r="A28" s="38"/>
      <c r="B28" s="38"/>
      <c r="C28" s="116" t="s">
        <v>101</v>
      </c>
      <c r="D28" s="117"/>
      <c r="E28" s="119"/>
      <c r="F28" s="120"/>
      <c r="G28" s="121"/>
      <c r="H28" s="122"/>
      <c r="I28" s="122"/>
      <c r="J28" s="59"/>
      <c r="K28" s="59"/>
      <c r="L28" s="123"/>
      <c r="M28" s="123"/>
      <c r="N28" s="124"/>
      <c r="O28" s="125"/>
      <c r="P28" s="52"/>
      <c r="Q28" s="38"/>
      <c r="R28" s="55"/>
      <c r="S28" s="55"/>
      <c r="T28" s="55"/>
    </row>
    <row r="29" spans="1:20" s="3" customFormat="1" ht="21" customHeight="1">
      <c r="A29" s="38">
        <v>1</v>
      </c>
      <c r="B29" s="136">
        <v>600</v>
      </c>
      <c r="C29" s="119" t="str">
        <f>VLOOKUP(B29,'Уч ЮН'!$A$3:$G$447,2,FALSE)</f>
        <v>Бастылов Кирилл</v>
      </c>
      <c r="D29" s="117">
        <f>VLOOKUP(B29,'Уч ЮН'!$A$3:$G$447,3,FALSE)</f>
        <v>1998</v>
      </c>
      <c r="E29" s="119" t="str">
        <f>VLOOKUP(B29,'Уч ЮН'!$A$3:$G$447,5,FALSE)</f>
        <v>Пензенская</v>
      </c>
      <c r="F29" s="120" t="str">
        <f>VLOOKUP(B29,'Уч ЮН'!$A$3:$G$447,6,FALSE)</f>
        <v>КСШОР</v>
      </c>
      <c r="G29" s="121" t="str">
        <f>VLOOKUP(B29,'Уч ЮН'!$A$3:$G$447,6,FALSE)</f>
        <v>КСШОР</v>
      </c>
      <c r="H29" s="295">
        <v>22.5</v>
      </c>
      <c r="I29" s="122"/>
      <c r="J29" s="59"/>
      <c r="K29" s="59"/>
      <c r="L29" s="123"/>
      <c r="M29" s="123"/>
      <c r="N29" s="124"/>
      <c r="O29" s="125"/>
      <c r="P29" s="52"/>
      <c r="Q29" s="55"/>
      <c r="R29" s="55"/>
      <c r="S29" s="55"/>
      <c r="T29" s="55"/>
    </row>
    <row r="30" spans="1:20" s="1" customFormat="1" ht="21" customHeight="1">
      <c r="A30" s="38">
        <v>2</v>
      </c>
      <c r="B30" s="136">
        <v>316</v>
      </c>
      <c r="C30" s="119" t="str">
        <f>VLOOKUP(B30,'Уч ЮН'!$A$3:$G$447,2,FALSE)</f>
        <v>Гончаров Артём</v>
      </c>
      <c r="D30" s="117">
        <f>VLOOKUP(B30,'Уч ЮН'!$A$3:$G$447,3,FALSE)</f>
        <v>1999</v>
      </c>
      <c r="E30" s="119" t="str">
        <f>VLOOKUP(B30,'Уч ЮН'!$A$3:$G$447,5,FALSE)</f>
        <v>Тульская</v>
      </c>
      <c r="F30" s="120" t="str">
        <f>VLOOKUP(B30,'Уч ЮН'!$A$3:$G$447,6,FALSE)</f>
        <v>ЦСП-СШОР л/а</v>
      </c>
      <c r="G30" s="121" t="str">
        <f>VLOOKUP(B30,'Уч ЮН'!$A$3:$G$447,6,FALSE)</f>
        <v>ЦСП-СШОР л/а</v>
      </c>
      <c r="H30" s="295">
        <v>22.4</v>
      </c>
      <c r="I30" s="122"/>
      <c r="J30" s="59"/>
      <c r="K30" s="59"/>
      <c r="L30" s="123"/>
      <c r="M30" s="123"/>
      <c r="N30" s="124"/>
      <c r="O30" s="125"/>
      <c r="P30" s="52"/>
      <c r="Q30" s="38"/>
      <c r="R30" s="55"/>
      <c r="S30" s="55"/>
      <c r="T30" s="55"/>
    </row>
    <row r="31" spans="1:20" s="1" customFormat="1" ht="21" customHeight="1">
      <c r="A31" s="38">
        <v>3</v>
      </c>
      <c r="B31" s="136">
        <v>450</v>
      </c>
      <c r="C31" s="119" t="str">
        <f>VLOOKUP(B31,'Уч ЮН'!$A$3:$G$447,2,FALSE)</f>
        <v>Сидоров Андрей</v>
      </c>
      <c r="D31" s="117">
        <f>VLOOKUP(B31,'Уч ЮН'!$A$3:$G$447,3,FALSE)</f>
        <v>1996</v>
      </c>
      <c r="E31" s="119" t="str">
        <f>VLOOKUP(B31,'Уч ЮН'!$A$3:$G$447,5,FALSE)</f>
        <v>Мордовия</v>
      </c>
      <c r="F31" s="120" t="str">
        <f>VLOOKUP(B31,'Уч ЮН'!$A$3:$G$447,6,FALSE)</f>
        <v>МГУ им.Н.П.Огарева</v>
      </c>
      <c r="G31" s="121" t="str">
        <f>VLOOKUP(B31,'Уч ЮН'!$A$3:$G$447,6,FALSE)</f>
        <v>МГУ им.Н.П.Огарева</v>
      </c>
      <c r="H31" s="295">
        <v>21.9</v>
      </c>
      <c r="I31" s="122"/>
      <c r="J31" s="59"/>
      <c r="K31" s="59"/>
      <c r="L31" s="123"/>
      <c r="M31" s="123"/>
      <c r="N31" s="124"/>
      <c r="O31" s="125"/>
      <c r="P31" s="126"/>
      <c r="Q31" s="38"/>
      <c r="R31" s="38"/>
      <c r="S31" s="39"/>
      <c r="T31" s="39"/>
    </row>
    <row r="32" spans="1:20" s="1" customFormat="1" ht="21" customHeight="1">
      <c r="A32" s="38">
        <v>4</v>
      </c>
      <c r="B32" s="136">
        <v>119</v>
      </c>
      <c r="C32" s="119" t="str">
        <f>VLOOKUP(B32,'Уч ЮН'!$A$3:$G$447,2,FALSE)</f>
        <v>Зименкин Вячеслав</v>
      </c>
      <c r="D32" s="117">
        <f>VLOOKUP(B32,'Уч ЮН'!$A$3:$G$447,3,FALSE)</f>
        <v>1998</v>
      </c>
      <c r="E32" s="119" t="str">
        <f>VLOOKUP(B32,'Уч ЮН'!$A$3:$G$447,5,FALSE)</f>
        <v>Саратовская</v>
      </c>
      <c r="F32" s="120" t="str">
        <f>VLOOKUP(B32,'Уч ЮН'!$A$3:$G$447,6,FALSE)</f>
        <v>СШОР-6</v>
      </c>
      <c r="G32" s="121" t="str">
        <f>VLOOKUP(B32,'Уч ЮН'!$A$3:$G$447,6,FALSE)</f>
        <v>СШОР-6</v>
      </c>
      <c r="H32" s="295">
        <v>21.6</v>
      </c>
      <c r="I32" s="122"/>
      <c r="J32" s="59"/>
      <c r="K32" s="59"/>
      <c r="L32" s="123"/>
      <c r="M32" s="123"/>
      <c r="N32" s="124"/>
      <c r="O32" s="125"/>
      <c r="P32" s="52"/>
      <c r="Q32" s="55"/>
      <c r="R32" s="55"/>
      <c r="S32" s="55"/>
      <c r="T32" s="55"/>
    </row>
    <row r="33" spans="1:16" s="11" customFormat="1" ht="15.75">
      <c r="A33" s="9"/>
      <c r="B33" s="7"/>
      <c r="C33" s="11" t="s">
        <v>52</v>
      </c>
      <c r="D33" s="85"/>
      <c r="E33" s="131"/>
      <c r="F33" s="9"/>
      <c r="G33" s="12"/>
      <c r="H33" s="41"/>
      <c r="I33" s="41"/>
      <c r="J33" s="7"/>
      <c r="K33" s="7"/>
      <c r="L33" s="41"/>
      <c r="M33" s="41"/>
      <c r="N33" s="41"/>
      <c r="P33" s="63"/>
    </row>
    <row r="34" spans="1:16" s="11" customFormat="1" ht="15.75">
      <c r="A34" s="9"/>
      <c r="B34" s="7"/>
      <c r="C34" s="11" t="s">
        <v>54</v>
      </c>
      <c r="D34" s="85"/>
      <c r="E34" s="131"/>
      <c r="F34" s="9"/>
      <c r="G34" s="12"/>
      <c r="H34" s="41"/>
      <c r="I34" s="41"/>
      <c r="J34" s="7"/>
      <c r="K34" s="7"/>
      <c r="L34" s="41"/>
      <c r="M34" s="41"/>
      <c r="N34" s="41"/>
      <c r="P34" s="63"/>
    </row>
    <row r="35" spans="1:16" s="11" customFormat="1" ht="15.75">
      <c r="A35" s="9"/>
      <c r="B35" s="7"/>
      <c r="C35" s="11" t="s">
        <v>53</v>
      </c>
      <c r="D35" s="85"/>
      <c r="E35" s="132"/>
      <c r="F35" s="9"/>
      <c r="G35" s="12"/>
      <c r="H35" s="41"/>
      <c r="I35" s="41"/>
      <c r="J35" s="7"/>
      <c r="K35" s="7"/>
      <c r="L35" s="41"/>
      <c r="M35" s="41"/>
      <c r="N35" s="41"/>
      <c r="P35" s="63"/>
    </row>
  </sheetData>
  <sheetProtection/>
  <mergeCells count="12">
    <mergeCell ref="P12:R12"/>
    <mergeCell ref="A1:T1"/>
    <mergeCell ref="A2:T2"/>
    <mergeCell ref="A3:T3"/>
    <mergeCell ref="A5:T5"/>
    <mergeCell ref="A6:T6"/>
    <mergeCell ref="D7:N7"/>
    <mergeCell ref="O7:T7"/>
    <mergeCell ref="H11:Q11"/>
    <mergeCell ref="A8:T8"/>
    <mergeCell ref="A9:T9"/>
    <mergeCell ref="R11:T11"/>
  </mergeCells>
  <printOptions horizontalCentered="1"/>
  <pageMargins left="0.16" right="0.21" top="0.15748031496062992" bottom="0.15748031496062992" header="0.15748031496062992" footer="0.15748031496062992"/>
  <pageSetup fitToHeight="2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32"/>
  <sheetViews>
    <sheetView view="pageBreakPreview" zoomScaleSheetLayoutView="100" zoomScalePageLayoutView="0" workbookViewId="0" topLeftCell="A1">
      <selection activeCell="O7" sqref="O7:T7"/>
    </sheetView>
  </sheetViews>
  <sheetFormatPr defaultColWidth="9.00390625" defaultRowHeight="12.75"/>
  <cols>
    <col min="1" max="1" width="6.25390625" style="10" customWidth="1"/>
    <col min="2" max="2" width="4.875" style="8" customWidth="1"/>
    <col min="3" max="3" width="25.125" style="2" customWidth="1"/>
    <col min="4" max="4" width="8.375" style="86" customWidth="1"/>
    <col min="5" max="5" width="6.00390625" style="8" hidden="1" customWidth="1"/>
    <col min="6" max="6" width="17.375" style="4" customWidth="1"/>
    <col min="7" max="7" width="24.00390625" style="60" customWidth="1"/>
    <col min="8" max="8" width="8.25390625" style="56" customWidth="1"/>
    <col min="9" max="9" width="6.00390625" style="8" customWidth="1"/>
    <col min="10" max="10" width="5.125" style="8" hidden="1" customWidth="1"/>
    <col min="11" max="11" width="6.00390625" style="8" customWidth="1"/>
    <col min="12" max="12" width="6.00390625" style="142" hidden="1" customWidth="1"/>
    <col min="13" max="13" width="6.00390625" style="40" hidden="1" customWidth="1"/>
    <col min="14" max="14" width="6.00390625" style="44" hidden="1" customWidth="1"/>
    <col min="15" max="15" width="39.625" style="2" customWidth="1"/>
    <col min="16" max="16" width="5.125" style="58" hidden="1" customWidth="1"/>
    <col min="17" max="18" width="5.00390625" style="2" hidden="1" customWidth="1"/>
    <col min="19" max="19" width="7.25390625" style="2" hidden="1" customWidth="1"/>
    <col min="20" max="20" width="5.625" style="2" hidden="1" customWidth="1"/>
    <col min="21" max="21" width="6.875" style="2" customWidth="1"/>
    <col min="22" max="29" width="6.875" style="2" hidden="1" customWidth="1"/>
    <col min="30" max="30" width="5.75390625" style="2" hidden="1" customWidth="1"/>
    <col min="31" max="37" width="3.00390625" style="8" hidden="1" customWidth="1"/>
    <col min="38" max="16384" width="9.125" style="2" customWidth="1"/>
  </cols>
  <sheetData>
    <row r="1" spans="1:37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7"/>
      <c r="V1" s="81">
        <v>40</v>
      </c>
      <c r="W1" s="81">
        <v>50.4</v>
      </c>
      <c r="X1" s="81">
        <v>52.9</v>
      </c>
      <c r="Y1" s="81">
        <v>56.5</v>
      </c>
      <c r="Z1" s="81">
        <v>100.9</v>
      </c>
      <c r="AA1" s="81">
        <v>105.9</v>
      </c>
      <c r="AB1" s="81">
        <v>111.4</v>
      </c>
      <c r="AC1" s="81">
        <v>117.1</v>
      </c>
      <c r="AE1" s="51">
        <v>10</v>
      </c>
      <c r="AF1" s="51">
        <v>7</v>
      </c>
      <c r="AG1" s="51">
        <v>4</v>
      </c>
      <c r="AH1" s="51">
        <v>3</v>
      </c>
      <c r="AI1" s="51">
        <v>2</v>
      </c>
      <c r="AJ1" s="51">
        <v>1</v>
      </c>
      <c r="AK1" s="51">
        <v>0</v>
      </c>
    </row>
    <row r="2" spans="1:37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51" t="s">
        <v>14</v>
      </c>
      <c r="W2" s="51">
        <v>1</v>
      </c>
      <c r="X2" s="51">
        <v>2</v>
      </c>
      <c r="Y2" s="51">
        <v>3</v>
      </c>
      <c r="Z2" s="51" t="s">
        <v>18</v>
      </c>
      <c r="AA2" s="51" t="s">
        <v>19</v>
      </c>
      <c r="AB2" s="51" t="s">
        <v>20</v>
      </c>
      <c r="AC2" s="51" t="s">
        <v>29</v>
      </c>
      <c r="AE2" s="51">
        <v>1</v>
      </c>
      <c r="AF2" s="51">
        <v>2</v>
      </c>
      <c r="AG2" s="51">
        <v>3</v>
      </c>
      <c r="AH2" s="51">
        <v>4</v>
      </c>
      <c r="AI2" s="51">
        <v>5</v>
      </c>
      <c r="AJ2" s="51">
        <v>6</v>
      </c>
      <c r="AK2" s="51">
        <v>7</v>
      </c>
    </row>
    <row r="3" spans="1:37" s="11" customFormat="1" ht="8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V3" s="30"/>
      <c r="AE3" s="7"/>
      <c r="AF3" s="7"/>
      <c r="AG3" s="7"/>
      <c r="AH3" s="7"/>
      <c r="AI3" s="7"/>
      <c r="AJ3" s="7"/>
      <c r="AK3" s="7"/>
    </row>
    <row r="4" spans="1:37" s="11" customFormat="1" ht="8.25" customHeight="1">
      <c r="A4" s="9"/>
      <c r="B4" s="7"/>
      <c r="C4" s="7"/>
      <c r="D4" s="85"/>
      <c r="E4" s="7"/>
      <c r="F4" s="14"/>
      <c r="G4" s="60"/>
      <c r="H4" s="41"/>
      <c r="I4" s="7"/>
      <c r="J4" s="7"/>
      <c r="K4" s="7"/>
      <c r="L4" s="85"/>
      <c r="M4" s="204"/>
      <c r="N4" s="41"/>
      <c r="O4" s="8"/>
      <c r="P4" s="204"/>
      <c r="U4" s="49"/>
      <c r="V4" s="53"/>
      <c r="W4" s="49"/>
      <c r="X4" s="49"/>
      <c r="Y4" s="53"/>
      <c r="Z4" s="49"/>
      <c r="AA4" s="49"/>
      <c r="AB4" s="53"/>
      <c r="AC4" s="49"/>
      <c r="AD4" s="49"/>
      <c r="AE4" s="53"/>
      <c r="AF4" s="49"/>
      <c r="AG4" s="49"/>
      <c r="AH4" s="53"/>
      <c r="AI4" s="49"/>
      <c r="AJ4" s="49"/>
      <c r="AK4" s="49"/>
    </row>
    <row r="5" spans="1:37" s="11" customFormat="1" ht="16.5" customHeight="1">
      <c r="A5" s="453" t="s">
        <v>46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9"/>
      <c r="V5" s="53"/>
      <c r="W5" s="49"/>
      <c r="X5" s="49"/>
      <c r="Y5" s="53"/>
      <c r="Z5" s="49"/>
      <c r="AA5" s="49"/>
      <c r="AB5" s="53"/>
      <c r="AC5" s="49"/>
      <c r="AD5" s="49"/>
      <c r="AE5" s="53"/>
      <c r="AF5" s="49"/>
      <c r="AG5" s="49"/>
      <c r="AH5" s="53"/>
      <c r="AI5" s="49"/>
      <c r="AJ5" s="49"/>
      <c r="AK5" s="49"/>
    </row>
    <row r="6" spans="1:37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9"/>
      <c r="V6" s="53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1:37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1" t="s">
        <v>92</v>
      </c>
      <c r="P7" s="461"/>
      <c r="Q7" s="461"/>
      <c r="R7" s="461"/>
      <c r="S7" s="461"/>
      <c r="T7" s="461"/>
      <c r="U7" s="49"/>
      <c r="V7" s="53"/>
      <c r="W7" s="49"/>
      <c r="X7" s="49"/>
      <c r="Y7" s="53"/>
      <c r="Z7" s="49"/>
      <c r="AA7" s="49"/>
      <c r="AB7" s="53"/>
      <c r="AC7" s="49"/>
      <c r="AD7" s="49"/>
      <c r="AE7" s="53"/>
      <c r="AF7" s="49"/>
      <c r="AG7" s="49"/>
      <c r="AH7" s="53"/>
      <c r="AI7" s="49"/>
      <c r="AJ7" s="49"/>
      <c r="AK7" s="49"/>
    </row>
    <row r="8" spans="1:37" s="11" customFormat="1" ht="15.75" customHeight="1">
      <c r="A8" s="453" t="s">
        <v>93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53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1:37" s="11" customFormat="1" ht="15.75" customHeight="1">
      <c r="A9" s="454" t="s">
        <v>40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53"/>
      <c r="V9" s="53"/>
      <c r="W9" s="1"/>
      <c r="X9" s="16"/>
      <c r="Y9" s="64"/>
      <c r="Z9" s="64"/>
      <c r="AA9" s="64"/>
      <c r="AB9" s="64"/>
      <c r="AC9" s="64"/>
      <c r="AD9" s="64"/>
      <c r="AE9" s="78"/>
      <c r="AF9" s="78"/>
      <c r="AG9" s="78"/>
      <c r="AH9" s="78"/>
      <c r="AI9" s="78"/>
      <c r="AJ9" s="78"/>
      <c r="AK9" s="78"/>
    </row>
    <row r="10" spans="1:37" ht="12.75" customHeight="1" hidden="1">
      <c r="A10" s="22"/>
      <c r="B10" s="50"/>
      <c r="C10" s="25"/>
      <c r="D10" s="88"/>
      <c r="E10" s="22"/>
      <c r="F10" s="22"/>
      <c r="H10" s="22"/>
      <c r="I10" s="22"/>
      <c r="J10" s="248"/>
      <c r="K10" s="31" t="s">
        <v>49</v>
      </c>
      <c r="L10" s="88"/>
      <c r="M10" s="291"/>
      <c r="N10" s="42"/>
      <c r="O10" s="22" t="s">
        <v>48</v>
      </c>
      <c r="P10" s="287"/>
      <c r="Q10" s="22"/>
      <c r="R10" s="22"/>
      <c r="S10" s="22"/>
      <c r="T10" s="22"/>
      <c r="U10" s="53"/>
      <c r="V10" s="53"/>
      <c r="W10" s="1"/>
      <c r="X10" s="16"/>
      <c r="Y10" s="1"/>
      <c r="Z10" s="1"/>
      <c r="AA10" s="1"/>
      <c r="AB10" s="1"/>
      <c r="AC10" s="1"/>
      <c r="AD10" s="1"/>
      <c r="AE10" s="49"/>
      <c r="AF10" s="49"/>
      <c r="AG10" s="49"/>
      <c r="AH10" s="49"/>
      <c r="AI10" s="49"/>
      <c r="AJ10" s="49"/>
      <c r="AK10" s="49"/>
    </row>
    <row r="11" spans="1:37" s="20" customFormat="1" ht="13.5" customHeight="1">
      <c r="A11" s="24"/>
      <c r="B11" s="50"/>
      <c r="C11" s="27" t="s">
        <v>45</v>
      </c>
      <c r="D11" s="89"/>
      <c r="E11" s="26"/>
      <c r="F11" s="23"/>
      <c r="H11" s="137"/>
      <c r="I11" s="137"/>
      <c r="J11" s="215"/>
      <c r="K11" s="114" t="s">
        <v>58</v>
      </c>
      <c r="L11" s="141"/>
      <c r="M11" s="292"/>
      <c r="N11" s="43"/>
      <c r="O11" s="284" t="s">
        <v>547</v>
      </c>
      <c r="P11" s="284"/>
      <c r="Q11" s="284"/>
      <c r="R11" s="456" t="s">
        <v>547</v>
      </c>
      <c r="S11" s="456"/>
      <c r="T11" s="456"/>
      <c r="U11" s="32"/>
      <c r="V11" s="1"/>
      <c r="W11" s="1"/>
      <c r="X11" s="16"/>
      <c r="Y11" s="80"/>
      <c r="Z11" s="80"/>
      <c r="AA11" s="80"/>
      <c r="AB11" s="80"/>
      <c r="AC11" s="80"/>
      <c r="AD11" s="80"/>
      <c r="AE11" s="133"/>
      <c r="AF11" s="133"/>
      <c r="AG11" s="133"/>
      <c r="AH11" s="133"/>
      <c r="AI11" s="133"/>
      <c r="AJ11" s="133"/>
      <c r="AK11" s="133"/>
    </row>
    <row r="12" spans="1:37" s="21" customFormat="1" ht="24.75" customHeight="1">
      <c r="A12" s="28" t="s">
        <v>2</v>
      </c>
      <c r="B12" s="28" t="s">
        <v>24</v>
      </c>
      <c r="C12" s="28" t="s">
        <v>3</v>
      </c>
      <c r="D12" s="90" t="s">
        <v>83</v>
      </c>
      <c r="E12" s="28" t="s">
        <v>5</v>
      </c>
      <c r="F12" s="28" t="s">
        <v>6</v>
      </c>
      <c r="G12" s="79" t="s">
        <v>8</v>
      </c>
      <c r="H12" s="75" t="s">
        <v>10</v>
      </c>
      <c r="I12" s="76" t="s">
        <v>17</v>
      </c>
      <c r="J12" s="76"/>
      <c r="K12" s="76" t="s">
        <v>55</v>
      </c>
      <c r="L12" s="90" t="s">
        <v>26</v>
      </c>
      <c r="M12" s="293" t="s">
        <v>21</v>
      </c>
      <c r="N12" s="74" t="s">
        <v>25</v>
      </c>
      <c r="O12" s="73" t="s">
        <v>11</v>
      </c>
      <c r="P12" s="452" t="s">
        <v>12</v>
      </c>
      <c r="Q12" s="452"/>
      <c r="R12" s="452"/>
      <c r="S12" s="311" t="s">
        <v>13</v>
      </c>
      <c r="T12" s="310" t="s">
        <v>2</v>
      </c>
      <c r="U12" s="98"/>
      <c r="V12" s="33"/>
      <c r="W12" s="33"/>
      <c r="X12" s="34"/>
      <c r="AE12" s="134"/>
      <c r="AF12" s="134"/>
      <c r="AG12" s="134"/>
      <c r="AH12" s="134"/>
      <c r="AI12" s="134"/>
      <c r="AJ12" s="134"/>
      <c r="AK12" s="134"/>
    </row>
    <row r="13" spans="1:37" s="3" customFormat="1" ht="15" customHeight="1">
      <c r="A13" s="47">
        <v>1</v>
      </c>
      <c r="B13" s="47">
        <v>581</v>
      </c>
      <c r="C13" s="48" t="str">
        <f>VLOOKUP(B13,'Уч ЮН'!$A$3:$G$447,2,FALSE)</f>
        <v>Смолин Максим</v>
      </c>
      <c r="D13" s="91">
        <f>VLOOKUP(B13,'Уч ЮН'!$A$3:$G$447,3,FALSE)</f>
        <v>2004</v>
      </c>
      <c r="E13" s="326" t="str">
        <f>VLOOKUP(B13,'Уч ЮН'!$A$3:$G$447,4,FALSE)</f>
        <v>1</v>
      </c>
      <c r="F13" s="48" t="str">
        <f>VLOOKUP(B13,'Уч ЮН'!$A$3:$G$447,5,FALSE)</f>
        <v>Пензенская</v>
      </c>
      <c r="G13" s="96" t="str">
        <f>VLOOKUP(B13,'Уч ЮН'!$A$3:$G$447,6,FALSE)</f>
        <v>КСШОР</v>
      </c>
      <c r="H13" s="45" t="str">
        <f aca="true" t="shared" si="0" ref="H13:H19">CONCATENATE(L13,"",M13)</f>
        <v>52,4</v>
      </c>
      <c r="I13" s="327">
        <f aca="true" t="shared" si="1" ref="I13:I27">LOOKUP(N13,$U$1:$AC$1,$U$2:$AC$2)</f>
        <v>1</v>
      </c>
      <c r="J13" s="328">
        <f>VLOOKUP(B13,'Уч ЮН'!$A$3:$I$447,8,FALSE)</f>
        <v>0</v>
      </c>
      <c r="K13" s="327">
        <v>10</v>
      </c>
      <c r="L13" s="388"/>
      <c r="M13" s="389" t="s">
        <v>574</v>
      </c>
      <c r="N13" s="330">
        <f aca="true" t="shared" si="2" ref="N13:N28">(L13*100)+M13</f>
        <v>52.4</v>
      </c>
      <c r="O13" s="331" t="str">
        <f>VLOOKUP(B13,'Уч ЮН'!$A$3:$G$447,7,FALSE)</f>
        <v>Конова Т.В.</v>
      </c>
      <c r="P13" s="54" t="s">
        <v>71</v>
      </c>
      <c r="Q13" s="4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9"/>
      <c r="AF13" s="49"/>
      <c r="AG13" s="49"/>
      <c r="AH13" s="49"/>
      <c r="AI13" s="49"/>
      <c r="AJ13" s="49"/>
      <c r="AK13" s="49"/>
    </row>
    <row r="14" spans="1:37" s="3" customFormat="1" ht="15" customHeight="1">
      <c r="A14" s="47">
        <v>2</v>
      </c>
      <c r="B14" s="47">
        <v>77</v>
      </c>
      <c r="C14" s="48" t="str">
        <f>VLOOKUP(B14,'Уч ЮН'!$A$3:$G$447,2,FALSE)</f>
        <v>Кузьмин Максим</v>
      </c>
      <c r="D14" s="91">
        <f>VLOOKUP(B14,'Уч ЮН'!$A$3:$G$447,3,FALSE)</f>
        <v>2004</v>
      </c>
      <c r="E14" s="326" t="str">
        <f>VLOOKUP(B14,'Уч ЮН'!$A$3:$G$447,4,FALSE)</f>
        <v>2</v>
      </c>
      <c r="F14" s="48" t="str">
        <f>VLOOKUP(B14,'Уч ЮН'!$A$3:$G$447,5,FALSE)</f>
        <v>Саратовская</v>
      </c>
      <c r="G14" s="96" t="str">
        <f>VLOOKUP(B14,'Уч ЮН'!$A$3:$G$447,6,FALSE)</f>
        <v>ДЮСШ Энгельс</v>
      </c>
      <c r="H14" s="45" t="str">
        <f t="shared" si="0"/>
        <v>54,1</v>
      </c>
      <c r="I14" s="327">
        <f t="shared" si="1"/>
        <v>2</v>
      </c>
      <c r="J14" s="328">
        <f>VLOOKUP(B14,'Уч ЮН'!$A$3:$I$447,8,FALSE)</f>
        <v>0</v>
      </c>
      <c r="K14" s="327"/>
      <c r="L14" s="388"/>
      <c r="M14" s="389" t="s">
        <v>575</v>
      </c>
      <c r="N14" s="330">
        <f t="shared" si="2"/>
        <v>54.1</v>
      </c>
      <c r="O14" s="331" t="str">
        <f>VLOOKUP(B14,'Уч ЮН'!$A$3:$G$447,7,FALSE)</f>
        <v>Минахметова О.В.</v>
      </c>
      <c r="P14" s="54" t="s">
        <v>70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9"/>
      <c r="AF14" s="49"/>
      <c r="AG14" s="49"/>
      <c r="AH14" s="49"/>
      <c r="AI14" s="49"/>
      <c r="AJ14" s="49"/>
      <c r="AK14" s="49"/>
    </row>
    <row r="15" spans="1:37" s="3" customFormat="1" ht="15" customHeight="1">
      <c r="A15" s="47">
        <v>3</v>
      </c>
      <c r="B15" s="47">
        <v>328</v>
      </c>
      <c r="C15" s="48" t="str">
        <f>VLOOKUP(B15,'Уч ЮН'!$A$3:$G$447,2,FALSE)</f>
        <v>Бирюков Дмитрий </v>
      </c>
      <c r="D15" s="91">
        <f>VLOOKUP(B15,'Уч ЮН'!$A$3:$G$447,3,FALSE)</f>
        <v>2004</v>
      </c>
      <c r="E15" s="326" t="str">
        <f>VLOOKUP(B15,'Уч ЮН'!$A$3:$G$447,4,FALSE)</f>
        <v>3</v>
      </c>
      <c r="F15" s="48" t="str">
        <f>VLOOKUP(B15,'Уч ЮН'!$A$3:$G$447,5,FALSE)</f>
        <v>Тамбовская</v>
      </c>
      <c r="G15" s="96" t="str">
        <f>VLOOKUP(B15,'Уч ЮН'!$A$3:$G$447,6,FALSE)</f>
        <v>ДЮСШ-1</v>
      </c>
      <c r="H15" s="45" t="str">
        <f t="shared" si="0"/>
        <v>57,0</v>
      </c>
      <c r="I15" s="327">
        <f t="shared" si="1"/>
        <v>3</v>
      </c>
      <c r="J15" s="328">
        <f>VLOOKUP(B15,'Уч ЮН'!$A$3:$I$447,8,FALSE)</f>
        <v>0</v>
      </c>
      <c r="K15" s="327"/>
      <c r="L15" s="388"/>
      <c r="M15" s="389" t="s">
        <v>582</v>
      </c>
      <c r="N15" s="330">
        <f t="shared" si="2"/>
        <v>57</v>
      </c>
      <c r="O15" s="331" t="str">
        <f>VLOOKUP(B15,'Уч ЮН'!$A$3:$G$447,7,FALSE)</f>
        <v>Ламскова В.Ф.</v>
      </c>
      <c r="P15" s="5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9"/>
      <c r="AF15" s="49"/>
      <c r="AG15" s="49"/>
      <c r="AH15" s="49"/>
      <c r="AI15" s="49"/>
      <c r="AJ15" s="49"/>
      <c r="AK15" s="49"/>
    </row>
    <row r="16" spans="1:37" s="3" customFormat="1" ht="15" customHeight="1">
      <c r="A16" s="47">
        <v>4</v>
      </c>
      <c r="B16" s="47">
        <v>71</v>
      </c>
      <c r="C16" s="48" t="str">
        <f>VLOOKUP(B16,'Уч ЮН'!$A$3:$G$447,2,FALSE)</f>
        <v>Клоков Дмитрий</v>
      </c>
      <c r="D16" s="91">
        <f>VLOOKUP(B16,'Уч ЮН'!$A$3:$G$447,3,FALSE)</f>
        <v>2004</v>
      </c>
      <c r="E16" s="326" t="str">
        <f>VLOOKUP(B16,'Уч ЮН'!$A$3:$G$447,4,FALSE)</f>
        <v>3</v>
      </c>
      <c r="F16" s="48" t="str">
        <f>VLOOKUP(B16,'Уч ЮН'!$A$3:$G$447,5,FALSE)</f>
        <v>Саратовская</v>
      </c>
      <c r="G16" s="96" t="str">
        <f>VLOOKUP(B16,'Уч ЮН'!$A$3:$G$447,6,FALSE)</f>
        <v>ДЮСШ Энгельс</v>
      </c>
      <c r="H16" s="45" t="str">
        <f t="shared" si="0"/>
        <v>57,1</v>
      </c>
      <c r="I16" s="327">
        <f t="shared" si="1"/>
        <v>3</v>
      </c>
      <c r="J16" s="328">
        <f>VLOOKUP(B16,'Уч ЮН'!$A$3:$I$447,8,FALSE)</f>
        <v>0</v>
      </c>
      <c r="K16" s="327"/>
      <c r="L16" s="388"/>
      <c r="M16" s="389">
        <v>57.1</v>
      </c>
      <c r="N16" s="330">
        <f t="shared" si="2"/>
        <v>57.1</v>
      </c>
      <c r="O16" s="331" t="str">
        <f>VLOOKUP(B16,'Уч ЮН'!$A$3:$G$447,7,FALSE)</f>
        <v>Ромашко М.А.</v>
      </c>
      <c r="P16" s="54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9"/>
      <c r="AF16" s="49"/>
      <c r="AG16" s="49"/>
      <c r="AH16" s="49"/>
      <c r="AI16" s="49"/>
      <c r="AJ16" s="49"/>
      <c r="AK16" s="49"/>
    </row>
    <row r="17" spans="1:37" s="1" customFormat="1" ht="15" customHeight="1">
      <c r="A17" s="47">
        <v>5</v>
      </c>
      <c r="B17" s="47">
        <v>324</v>
      </c>
      <c r="C17" s="48" t="str">
        <f>VLOOKUP(B17,'Уч ЮН'!$A$3:$G$447,2,FALSE)</f>
        <v>Мавлютов Михаил</v>
      </c>
      <c r="D17" s="91">
        <f>VLOOKUP(B17,'Уч ЮН'!$A$3:$G$447,3,FALSE)</f>
        <v>2005</v>
      </c>
      <c r="E17" s="326">
        <f>VLOOKUP(B17,'Уч ЮН'!$A$3:$G$447,4,FALSE)</f>
        <v>3</v>
      </c>
      <c r="F17" s="48" t="str">
        <f>VLOOKUP(B17,'Уч ЮН'!$A$3:$G$447,5,FALSE)</f>
        <v>Тамбовская</v>
      </c>
      <c r="G17" s="96" t="str">
        <f>VLOOKUP(B17,'Уч ЮН'!$A$3:$G$447,6,FALSE)</f>
        <v>ДЮСШ-1</v>
      </c>
      <c r="H17" s="45" t="str">
        <f t="shared" si="0"/>
        <v>58,2</v>
      </c>
      <c r="I17" s="327">
        <f t="shared" si="1"/>
        <v>3</v>
      </c>
      <c r="J17" s="328">
        <f>VLOOKUP(B17,'Уч ЮН'!$A$3:$I$447,8,FALSE)</f>
        <v>0</v>
      </c>
      <c r="K17" s="327"/>
      <c r="L17" s="388"/>
      <c r="M17" s="389">
        <v>58.2</v>
      </c>
      <c r="N17" s="330">
        <f t="shared" si="2"/>
        <v>58.2</v>
      </c>
      <c r="O17" s="331" t="str">
        <f>VLOOKUP(B17,'Уч ЮН'!$A$3:$G$447,7,FALSE)</f>
        <v>Ламскова В.Ф.</v>
      </c>
      <c r="P17" s="390">
        <v>2</v>
      </c>
      <c r="Q17" s="358"/>
      <c r="R17" s="47"/>
      <c r="S17" s="358"/>
      <c r="T17" s="358"/>
      <c r="U17" s="3"/>
      <c r="W17" s="3"/>
      <c r="X17" s="16"/>
      <c r="Y17" s="3"/>
      <c r="Z17" s="3"/>
      <c r="AA17" s="3"/>
      <c r="AB17" s="3"/>
      <c r="AC17" s="3"/>
      <c r="AD17" s="3"/>
      <c r="AE17" s="6"/>
      <c r="AF17" s="6"/>
      <c r="AG17" s="6"/>
      <c r="AH17" s="6"/>
      <c r="AI17" s="6"/>
      <c r="AJ17" s="6"/>
      <c r="AK17" s="6"/>
    </row>
    <row r="18" spans="1:37" s="1" customFormat="1" ht="15" customHeight="1">
      <c r="A18" s="47">
        <v>6</v>
      </c>
      <c r="B18" s="47">
        <v>663</v>
      </c>
      <c r="C18" s="48" t="str">
        <f>VLOOKUP(B18,'Уч ЮН'!$A$3:$G$447,2,FALSE)</f>
        <v>Митрошин Юрий</v>
      </c>
      <c r="D18" s="91">
        <f>VLOOKUP(B18,'Уч ЮН'!$A$3:$G$447,3,FALSE)</f>
        <v>2004</v>
      </c>
      <c r="E18" s="326" t="str">
        <f>VLOOKUP(B18,'Уч ЮН'!$A$3:$G$447,4,FALSE)</f>
        <v>3</v>
      </c>
      <c r="F18" s="48" t="str">
        <f>VLOOKUP(B18,'Уч ЮН'!$A$3:$G$447,5,FALSE)</f>
        <v>Пензенская</v>
      </c>
      <c r="G18" s="96" t="str">
        <f>VLOOKUP(B18,'Уч ЮН'!$A$3:$G$447,6,FALSE)</f>
        <v>ЦДЮТ-1</v>
      </c>
      <c r="H18" s="45" t="str">
        <f t="shared" si="0"/>
        <v>58,9</v>
      </c>
      <c r="I18" s="327">
        <f t="shared" si="1"/>
        <v>3</v>
      </c>
      <c r="J18" s="328">
        <f>VLOOKUP(B18,'Уч ЮН'!$A$3:$I$447,8,FALSE)</f>
        <v>0</v>
      </c>
      <c r="K18" s="327"/>
      <c r="L18" s="388"/>
      <c r="M18" s="389" t="s">
        <v>583</v>
      </c>
      <c r="N18" s="330">
        <f t="shared" si="2"/>
        <v>58.9</v>
      </c>
      <c r="O18" s="331" t="str">
        <f>VLOOKUP(B18,'Уч ЮН'!$A$3:$G$447,7,FALSE)</f>
        <v>Каташовы С.Д.,С.Н.</v>
      </c>
      <c r="P18" s="54"/>
      <c r="Q18" s="47"/>
      <c r="AE18" s="49"/>
      <c r="AF18" s="49"/>
      <c r="AG18" s="49"/>
      <c r="AH18" s="49"/>
      <c r="AI18" s="49"/>
      <c r="AJ18" s="49"/>
      <c r="AK18" s="49"/>
    </row>
    <row r="19" spans="1:37" s="1" customFormat="1" ht="15" customHeight="1">
      <c r="A19" s="47">
        <v>7</v>
      </c>
      <c r="B19" s="47">
        <v>511</v>
      </c>
      <c r="C19" s="48" t="str">
        <f>VLOOKUP(B19,'Уч ЮН'!$A$3:$G$447,2,FALSE)</f>
        <v>Фролов Андрей</v>
      </c>
      <c r="D19" s="91">
        <f>VLOOKUP(B19,'Уч ЮН'!$A$3:$G$447,3,FALSE)</f>
        <v>2004</v>
      </c>
      <c r="E19" s="326" t="str">
        <f>VLOOKUP(B19,'Уч ЮН'!$A$3:$G$447,4,FALSE)</f>
        <v>3</v>
      </c>
      <c r="F19" s="48" t="str">
        <f>VLOOKUP(B19,'Уч ЮН'!$A$3:$G$447,5,FALSE)</f>
        <v>Пензенская</v>
      </c>
      <c r="G19" s="96" t="str">
        <f>VLOOKUP(B19,'Уч ЮН'!$A$3:$G$447,6,FALSE)</f>
        <v>КСШОР</v>
      </c>
      <c r="H19" s="45" t="str">
        <f t="shared" si="0"/>
        <v>59,7</v>
      </c>
      <c r="I19" s="327">
        <f t="shared" si="1"/>
        <v>3</v>
      </c>
      <c r="J19" s="328" t="str">
        <f>VLOOKUP(B19,'Уч ЮН'!$A$3:$I$447,8,FALSE)</f>
        <v>л</v>
      </c>
      <c r="K19" s="327">
        <v>7</v>
      </c>
      <c r="L19" s="388"/>
      <c r="M19" s="389" t="s">
        <v>578</v>
      </c>
      <c r="N19" s="330">
        <f t="shared" si="2"/>
        <v>59.7</v>
      </c>
      <c r="O19" s="331" t="str">
        <f>VLOOKUP(B19,'Уч ЮН'!$A$3:$G$447,7,FALSE)</f>
        <v>Карасик Н.А.,А.Г.</v>
      </c>
      <c r="P19" s="54"/>
      <c r="AE19" s="49"/>
      <c r="AF19" s="49"/>
      <c r="AG19" s="49"/>
      <c r="AH19" s="49"/>
      <c r="AI19" s="49"/>
      <c r="AJ19" s="49"/>
      <c r="AK19" s="49"/>
    </row>
    <row r="20" spans="1:37" s="3" customFormat="1" ht="15" customHeight="1">
      <c r="A20" s="47">
        <v>8</v>
      </c>
      <c r="B20" s="47">
        <v>662</v>
      </c>
      <c r="C20" s="48" t="str">
        <f>VLOOKUP(B20,'Уч ЮН'!$A$3:$G$447,2,FALSE)</f>
        <v>Конов Антон</v>
      </c>
      <c r="D20" s="91">
        <f>VLOOKUP(B20,'Уч ЮН'!$A$3:$G$447,3,FALSE)</f>
        <v>2004</v>
      </c>
      <c r="E20" s="326" t="str">
        <f>VLOOKUP(B20,'Уч ЮН'!$A$3:$G$447,4,FALSE)</f>
        <v>3</v>
      </c>
      <c r="F20" s="48" t="str">
        <f>VLOOKUP(B20,'Уч ЮН'!$A$3:$G$447,5,FALSE)</f>
        <v>Пензенская</v>
      </c>
      <c r="G20" s="96" t="str">
        <f>VLOOKUP(B20,'Уч ЮН'!$A$3:$G$447,6,FALSE)</f>
        <v>ЦДЮТ-1</v>
      </c>
      <c r="H20" s="45" t="str">
        <f aca="true" t="shared" si="3" ref="H20:H27">CONCATENATE(L20,":",M20)</f>
        <v>1:00,4</v>
      </c>
      <c r="I20" s="327">
        <f t="shared" si="1"/>
        <v>3</v>
      </c>
      <c r="J20" s="328">
        <f>VLOOKUP(B20,'Уч ЮН'!$A$3:$I$447,8,FALSE)</f>
        <v>0</v>
      </c>
      <c r="K20" s="327"/>
      <c r="L20" s="388">
        <v>1</v>
      </c>
      <c r="M20" s="389" t="s">
        <v>579</v>
      </c>
      <c r="N20" s="330">
        <f t="shared" si="2"/>
        <v>100.4</v>
      </c>
      <c r="O20" s="331" t="str">
        <f>VLOOKUP(B20,'Уч ЮН'!$A$3:$G$447,7,FALSE)</f>
        <v>Каташовы С.Д.,С.Н.</v>
      </c>
      <c r="P20" s="54"/>
      <c r="Q20" s="4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9"/>
      <c r="AF20" s="49"/>
      <c r="AG20" s="49"/>
      <c r="AH20" s="49"/>
      <c r="AI20" s="49"/>
      <c r="AJ20" s="49"/>
      <c r="AK20" s="49"/>
    </row>
    <row r="21" spans="1:37" s="3" customFormat="1" ht="15" customHeight="1">
      <c r="A21" s="47">
        <v>9</v>
      </c>
      <c r="B21" s="47">
        <v>303</v>
      </c>
      <c r="C21" s="48" t="str">
        <f>VLOOKUP(B21,'Уч ЮН'!$A$3:$G$447,2,FALSE)</f>
        <v>Буханец Антон</v>
      </c>
      <c r="D21" s="91">
        <f>VLOOKUP(B21,'Уч ЮН'!$A$3:$G$447,3,FALSE)</f>
        <v>2004</v>
      </c>
      <c r="E21" s="326">
        <f>VLOOKUP(B21,'Уч ЮН'!$A$3:$G$447,4,FALSE)</f>
        <v>0</v>
      </c>
      <c r="F21" s="48" t="str">
        <f>VLOOKUP(B21,'Уч ЮН'!$A$3:$G$447,5,FALSE)</f>
        <v>Пензенская</v>
      </c>
      <c r="G21" s="96" t="str">
        <f>VLOOKUP(B21,'Уч ЮН'!$A$3:$G$447,6,FALSE)</f>
        <v>ДЮСШ Башмаково</v>
      </c>
      <c r="H21" s="45" t="str">
        <f t="shared" si="3"/>
        <v>1:01,0</v>
      </c>
      <c r="I21" s="327" t="str">
        <f t="shared" si="1"/>
        <v>1ю</v>
      </c>
      <c r="J21" s="328">
        <f>VLOOKUP(B21,'Уч ЮН'!$A$3:$I$447,8,FALSE)</f>
        <v>0</v>
      </c>
      <c r="K21" s="327"/>
      <c r="L21" s="388">
        <v>1</v>
      </c>
      <c r="M21" s="389" t="s">
        <v>580</v>
      </c>
      <c r="N21" s="330">
        <f t="shared" si="2"/>
        <v>101</v>
      </c>
      <c r="O21" s="331" t="str">
        <f>VLOOKUP(B21,'Уч ЮН'!$A$3:$G$447,7,FALSE)</f>
        <v>Безиков М.В.</v>
      </c>
      <c r="P21" s="5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9"/>
      <c r="AF21" s="49"/>
      <c r="AG21" s="49"/>
      <c r="AH21" s="49"/>
      <c r="AI21" s="49"/>
      <c r="AJ21" s="49"/>
      <c r="AK21" s="49"/>
    </row>
    <row r="22" spans="1:37" s="3" customFormat="1" ht="15" customHeight="1">
      <c r="A22" s="47">
        <v>10</v>
      </c>
      <c r="B22" s="47">
        <v>595</v>
      </c>
      <c r="C22" s="48" t="str">
        <f>VLOOKUP(B22,'Уч ЮН'!$A$3:$G$447,2,FALSE)</f>
        <v>Алешин Максим</v>
      </c>
      <c r="D22" s="91">
        <f>VLOOKUP(B22,'Уч ЮН'!$A$3:$G$447,3,FALSE)</f>
        <v>2005</v>
      </c>
      <c r="E22" s="326">
        <f>VLOOKUP(B22,'Уч ЮН'!$A$3:$G$447,4,FALSE)</f>
        <v>0</v>
      </c>
      <c r="F22" s="48" t="str">
        <f>VLOOKUP(B22,'Уч ЮН'!$A$3:$G$447,5,FALSE)</f>
        <v>Пензенская</v>
      </c>
      <c r="G22" s="96" t="str">
        <f>VLOOKUP(B22,'Уч ЮН'!$A$3:$G$447,6,FALSE)</f>
        <v>СШ-6</v>
      </c>
      <c r="H22" s="45" t="str">
        <f t="shared" si="3"/>
        <v>1:01,6</v>
      </c>
      <c r="I22" s="327" t="str">
        <f t="shared" si="1"/>
        <v>1ю</v>
      </c>
      <c r="J22" s="328" t="str">
        <f>VLOOKUP(B22,'Уч ЮН'!$A$3:$I$447,8,FALSE)</f>
        <v>л</v>
      </c>
      <c r="K22" s="327"/>
      <c r="L22" s="388">
        <v>1</v>
      </c>
      <c r="M22" s="389" t="s">
        <v>584</v>
      </c>
      <c r="N22" s="330">
        <f t="shared" si="2"/>
        <v>101.6</v>
      </c>
      <c r="O22" s="331" t="str">
        <f>VLOOKUP(B22,'Уч ЮН'!$A$3:$G$447,7,FALSE)</f>
        <v>Краснова И.Н.</v>
      </c>
      <c r="P22" s="39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9"/>
      <c r="AF22" s="49"/>
      <c r="AG22" s="49"/>
      <c r="AH22" s="49"/>
      <c r="AI22" s="49"/>
      <c r="AJ22" s="49"/>
      <c r="AK22" s="49"/>
    </row>
    <row r="23" spans="1:37" s="3" customFormat="1" ht="15" customHeight="1">
      <c r="A23" s="47">
        <v>11</v>
      </c>
      <c r="B23" s="47">
        <v>52</v>
      </c>
      <c r="C23" s="48" t="str">
        <f>VLOOKUP(B23,'Уч ЮН'!$A$3:$G$447,2,FALSE)</f>
        <v>Демидов Илья</v>
      </c>
      <c r="D23" s="91">
        <f>VLOOKUP(B23,'Уч ЮН'!$A$3:$G$447,3,FALSE)</f>
        <v>2005</v>
      </c>
      <c r="E23" s="326" t="str">
        <f>VLOOKUP(B23,'Уч ЮН'!$A$3:$G$447,4,FALSE)</f>
        <v>1юн</v>
      </c>
      <c r="F23" s="48" t="str">
        <f>VLOOKUP(B23,'Уч ЮН'!$A$3:$G$447,5,FALSE)</f>
        <v>Пензенская</v>
      </c>
      <c r="G23" s="96" t="str">
        <f>VLOOKUP(B23,'Уч ЮН'!$A$3:$G$447,6,FALSE)</f>
        <v>ДЮСШ Кузнецкий</v>
      </c>
      <c r="H23" s="45" t="str">
        <f t="shared" si="3"/>
        <v>1:02,1</v>
      </c>
      <c r="I23" s="327" t="str">
        <f t="shared" si="1"/>
        <v>1ю</v>
      </c>
      <c r="J23" s="328">
        <f>VLOOKUP(B23,'Уч ЮН'!$A$3:$I$447,8,FALSE)</f>
        <v>0</v>
      </c>
      <c r="K23" s="327"/>
      <c r="L23" s="388">
        <v>1</v>
      </c>
      <c r="M23" s="389" t="s">
        <v>576</v>
      </c>
      <c r="N23" s="330">
        <f t="shared" si="2"/>
        <v>102.1</v>
      </c>
      <c r="O23" s="331" t="str">
        <f>VLOOKUP(B23,'Уч ЮН'!$A$3:$G$447,7,FALSE)</f>
        <v>Царьков А.В.</v>
      </c>
      <c r="P23" s="390" t="s">
        <v>69</v>
      </c>
      <c r="Q23" s="358"/>
      <c r="R23" s="47"/>
      <c r="S23" s="358"/>
      <c r="T23" s="358"/>
      <c r="V23" s="1"/>
      <c r="AE23" s="6"/>
      <c r="AF23" s="6"/>
      <c r="AG23" s="6"/>
      <c r="AH23" s="6"/>
      <c r="AI23" s="6"/>
      <c r="AJ23" s="6"/>
      <c r="AK23" s="6"/>
    </row>
    <row r="24" spans="1:37" s="3" customFormat="1" ht="15" customHeight="1">
      <c r="A24" s="47">
        <v>12</v>
      </c>
      <c r="B24" s="47">
        <v>274</v>
      </c>
      <c r="C24" s="48" t="str">
        <f>VLOOKUP(B24,'Уч ЮН'!$A$3:$G$447,2,FALSE)</f>
        <v>Метелкин Арсений</v>
      </c>
      <c r="D24" s="91">
        <f>VLOOKUP(B24,'Уч ЮН'!$A$3:$G$447,3,FALSE)</f>
        <v>2005</v>
      </c>
      <c r="E24" s="326" t="str">
        <f>VLOOKUP(B24,'Уч ЮН'!$A$3:$G$447,4,FALSE)</f>
        <v>1юн</v>
      </c>
      <c r="F24" s="48" t="str">
        <f>VLOOKUP(B24,'Уч ЮН'!$A$3:$G$447,5,FALSE)</f>
        <v>Пензенская</v>
      </c>
      <c r="G24" s="96" t="str">
        <f>VLOOKUP(B24,'Уч ЮН'!$A$3:$G$447,6,FALSE)</f>
        <v>ДЮСШ Мокшан</v>
      </c>
      <c r="H24" s="45" t="str">
        <f t="shared" si="3"/>
        <v>1:02,9</v>
      </c>
      <c r="I24" s="327" t="str">
        <f t="shared" si="1"/>
        <v>1ю</v>
      </c>
      <c r="J24" s="328" t="str">
        <f>VLOOKUP(B24,'Уч ЮН'!$A$3:$I$447,8,FALSE)</f>
        <v>л</v>
      </c>
      <c r="K24" s="327"/>
      <c r="L24" s="388">
        <v>1</v>
      </c>
      <c r="M24" s="389" t="s">
        <v>572</v>
      </c>
      <c r="N24" s="330">
        <f t="shared" si="2"/>
        <v>102.9</v>
      </c>
      <c r="O24" s="331" t="str">
        <f>VLOOKUP(B24,'Уч ЮН'!$A$3:$G$447,7,FALSE)</f>
        <v>Деревянко С.И.</v>
      </c>
      <c r="P24" s="54">
        <v>3</v>
      </c>
      <c r="Q24" s="4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9"/>
      <c r="AF24" s="49"/>
      <c r="AG24" s="49"/>
      <c r="AH24" s="49"/>
      <c r="AI24" s="49"/>
      <c r="AJ24" s="49"/>
      <c r="AK24" s="49"/>
    </row>
    <row r="25" spans="1:37" s="3" customFormat="1" ht="15" customHeight="1">
      <c r="A25" s="47">
        <v>13</v>
      </c>
      <c r="B25" s="47">
        <v>250</v>
      </c>
      <c r="C25" s="48" t="str">
        <f>VLOOKUP(B25,'Уч ЮН'!$A$3:$G$447,2,FALSE)</f>
        <v>Макаров Александр</v>
      </c>
      <c r="D25" s="91">
        <f>VLOOKUP(B25,'Уч ЮН'!$A$3:$G$447,3,FALSE)</f>
        <v>2005</v>
      </c>
      <c r="E25" s="326">
        <f>VLOOKUP(B25,'Уч ЮН'!$A$3:$G$447,4,FALSE)</f>
        <v>0</v>
      </c>
      <c r="F25" s="48" t="str">
        <f>VLOOKUP(B25,'Уч ЮН'!$A$3:$G$447,5,FALSE)</f>
        <v>Пензенская</v>
      </c>
      <c r="G25" s="96" t="str">
        <f>VLOOKUP(B25,'Уч ЮН'!$A$3:$G$447,6,FALSE)</f>
        <v>Засечное</v>
      </c>
      <c r="H25" s="45" t="str">
        <f t="shared" si="3"/>
        <v>1:03,8</v>
      </c>
      <c r="I25" s="327" t="str">
        <f t="shared" si="1"/>
        <v>1ю</v>
      </c>
      <c r="J25" s="328">
        <f>VLOOKUP(B25,'Уч ЮН'!$A$3:$I$447,8,FALSE)</f>
        <v>0</v>
      </c>
      <c r="K25" s="327"/>
      <c r="L25" s="388">
        <v>1</v>
      </c>
      <c r="M25" s="389" t="s">
        <v>577</v>
      </c>
      <c r="N25" s="330">
        <f t="shared" si="2"/>
        <v>103.8</v>
      </c>
      <c r="O25" s="331" t="str">
        <f>VLOOKUP(B25,'Уч ЮН'!$A$3:$G$447,7,FALSE)</f>
        <v>Чернышов А.В.</v>
      </c>
      <c r="P25" s="54" t="s">
        <v>569</v>
      </c>
      <c r="Q25" s="47"/>
      <c r="R25" s="4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9"/>
      <c r="AF25" s="49"/>
      <c r="AG25" s="49"/>
      <c r="AH25" s="49"/>
      <c r="AI25" s="49"/>
      <c r="AJ25" s="49"/>
      <c r="AK25" s="49"/>
    </row>
    <row r="26" spans="1:37" s="3" customFormat="1" ht="15" customHeight="1">
      <c r="A26" s="47">
        <v>14</v>
      </c>
      <c r="B26" s="47">
        <v>276</v>
      </c>
      <c r="C26" s="48" t="str">
        <f>VLOOKUP(B26,'Уч ЮН'!$A$3:$G$447,2,FALSE)</f>
        <v>Чевтаев Максим</v>
      </c>
      <c r="D26" s="91">
        <f>VLOOKUP(B26,'Уч ЮН'!$A$3:$G$447,3,FALSE)</f>
        <v>2004</v>
      </c>
      <c r="E26" s="326" t="str">
        <f>VLOOKUP(B26,'Уч ЮН'!$A$3:$G$447,4,FALSE)</f>
        <v>1юн</v>
      </c>
      <c r="F26" s="48" t="str">
        <f>VLOOKUP(B26,'Уч ЮН'!$A$3:$G$447,5,FALSE)</f>
        <v>Пензенская</v>
      </c>
      <c r="G26" s="96" t="str">
        <f>VLOOKUP(B26,'Уч ЮН'!$A$3:$G$447,6,FALSE)</f>
        <v>ДЮСШ Мокшан</v>
      </c>
      <c r="H26" s="45" t="str">
        <f t="shared" si="3"/>
        <v>1:04,1</v>
      </c>
      <c r="I26" s="327" t="str">
        <f t="shared" si="1"/>
        <v>1ю</v>
      </c>
      <c r="J26" s="328" t="str">
        <f>VLOOKUP(B26,'Уч ЮН'!$A$3:$I$447,8,FALSE)</f>
        <v>л</v>
      </c>
      <c r="K26" s="327"/>
      <c r="L26" s="388">
        <v>1</v>
      </c>
      <c r="M26" s="389" t="s">
        <v>585</v>
      </c>
      <c r="N26" s="330">
        <f t="shared" si="2"/>
        <v>104.1</v>
      </c>
      <c r="O26" s="331" t="str">
        <f>VLOOKUP(B26,'Уч ЮН'!$A$3:$G$447,7,FALSE)</f>
        <v>Деревянко С.И.</v>
      </c>
      <c r="P26" s="390"/>
      <c r="Q26" s="47"/>
      <c r="R26" s="47"/>
      <c r="S26" s="358"/>
      <c r="T26" s="358"/>
      <c r="V26" s="1"/>
      <c r="X26" s="16"/>
      <c r="AE26" s="6"/>
      <c r="AF26" s="6"/>
      <c r="AG26" s="6"/>
      <c r="AH26" s="6"/>
      <c r="AI26" s="6"/>
      <c r="AJ26" s="6"/>
      <c r="AK26" s="6"/>
    </row>
    <row r="27" spans="1:37" s="1" customFormat="1" ht="15" customHeight="1">
      <c r="A27" s="47">
        <v>15</v>
      </c>
      <c r="B27" s="47">
        <v>59</v>
      </c>
      <c r="C27" s="48" t="str">
        <f>VLOOKUP(B27,'Уч ЮН'!$A$3:$G$447,2,FALSE)</f>
        <v>Грачевский Сергей </v>
      </c>
      <c r="D27" s="91">
        <f>VLOOKUP(B27,'Уч ЮН'!$A$3:$G$447,3,FALSE)</f>
        <v>2005</v>
      </c>
      <c r="E27" s="326" t="str">
        <f>VLOOKUP(B27,'Уч ЮН'!$A$3:$G$447,4,FALSE)</f>
        <v>1юн</v>
      </c>
      <c r="F27" s="48" t="str">
        <f>VLOOKUP(B27,'Уч ЮН'!$A$3:$G$447,5,FALSE)</f>
        <v>Саратовская</v>
      </c>
      <c r="G27" s="96" t="str">
        <f>VLOOKUP(B27,'Уч ЮН'!$A$3:$G$447,6,FALSE)</f>
        <v>ДЮСШ Энгельс</v>
      </c>
      <c r="H27" s="45" t="str">
        <f t="shared" si="3"/>
        <v>1:04,5</v>
      </c>
      <c r="I27" s="327" t="str">
        <f t="shared" si="1"/>
        <v>1ю</v>
      </c>
      <c r="J27" s="328">
        <f>VLOOKUP(B27,'Уч ЮН'!$A$3:$I$447,8,FALSE)</f>
        <v>0</v>
      </c>
      <c r="K27" s="327"/>
      <c r="L27" s="388">
        <v>1</v>
      </c>
      <c r="M27" s="389" t="s">
        <v>581</v>
      </c>
      <c r="N27" s="330">
        <f t="shared" si="2"/>
        <v>104.5</v>
      </c>
      <c r="O27" s="331" t="str">
        <f>VLOOKUP(B27,'Уч ЮН'!$A$3:$G$447,7,FALSE)</f>
        <v>Кудашкина З.К.</v>
      </c>
      <c r="P27" s="390"/>
      <c r="Q27" s="358"/>
      <c r="R27" s="47"/>
      <c r="S27" s="358"/>
      <c r="T27" s="358"/>
      <c r="U27" s="3"/>
      <c r="W27" s="3"/>
      <c r="X27" s="3"/>
      <c r="Y27" s="3"/>
      <c r="Z27" s="3"/>
      <c r="AA27" s="3"/>
      <c r="AB27" s="3"/>
      <c r="AC27" s="3"/>
      <c r="AD27" s="3"/>
      <c r="AE27" s="6"/>
      <c r="AF27" s="6"/>
      <c r="AG27" s="6"/>
      <c r="AH27" s="6"/>
      <c r="AI27" s="6"/>
      <c r="AJ27" s="6"/>
      <c r="AK27" s="6"/>
    </row>
    <row r="28" spans="1:37" s="1" customFormat="1" ht="15" customHeight="1">
      <c r="A28" s="47">
        <v>16</v>
      </c>
      <c r="B28" s="47">
        <v>55</v>
      </c>
      <c r="C28" s="48" t="str">
        <f>VLOOKUP(B28,'Уч ЮН'!$A$3:$G$447,2,FALSE)</f>
        <v>Егоров Антон</v>
      </c>
      <c r="D28" s="91">
        <f>VLOOKUP(B28,'Уч ЮН'!$A$3:$G$447,3,FALSE)</f>
        <v>2005</v>
      </c>
      <c r="E28" s="326" t="str">
        <f>VLOOKUP(B28,'Уч ЮН'!$A$3:$G$447,4,FALSE)</f>
        <v>1юн</v>
      </c>
      <c r="F28" s="48" t="str">
        <f>VLOOKUP(B28,'Уч ЮН'!$A$3:$G$447,5,FALSE)</f>
        <v>Пензенская</v>
      </c>
      <c r="G28" s="96" t="str">
        <f>VLOOKUP(B28,'Уч ЮН'!$A$3:$G$447,6,FALSE)</f>
        <v>ДЮСШ Кузнецкий</v>
      </c>
      <c r="H28" s="45" t="str">
        <f>CONCATENATE(L28,"",M28)</f>
        <v>дискв.</v>
      </c>
      <c r="I28" s="327"/>
      <c r="J28" s="328">
        <f>VLOOKUP(B28,'Уч ЮН'!$A$3:$I$447,8,FALSE)</f>
        <v>0</v>
      </c>
      <c r="K28" s="327"/>
      <c r="L28" s="388" t="s">
        <v>586</v>
      </c>
      <c r="M28" s="389"/>
      <c r="N28" s="330" t="e">
        <f t="shared" si="2"/>
        <v>#VALUE!</v>
      </c>
      <c r="O28" s="331" t="str">
        <f>VLOOKUP(B28,'Уч ЮН'!$A$3:$G$447,7,FALSE)</f>
        <v>Царьков А.В.</v>
      </c>
      <c r="P28" s="54"/>
      <c r="AE28" s="49"/>
      <c r="AF28" s="49"/>
      <c r="AG28" s="49"/>
      <c r="AH28" s="49"/>
      <c r="AI28" s="49"/>
      <c r="AJ28" s="49"/>
      <c r="AK28" s="49"/>
    </row>
    <row r="29" spans="1:37" s="64" customFormat="1" ht="15.75" customHeight="1">
      <c r="A29" s="462" t="s">
        <v>94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53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1:37" s="64" customFormat="1" ht="15.75" customHeight="1">
      <c r="A30" s="463" t="s">
        <v>40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53"/>
      <c r="V30" s="53"/>
      <c r="W30" s="1"/>
      <c r="X30" s="16"/>
      <c r="AE30" s="78"/>
      <c r="AF30" s="78"/>
      <c r="AG30" s="78"/>
      <c r="AH30" s="78"/>
      <c r="AI30" s="78"/>
      <c r="AJ30" s="78"/>
      <c r="AK30" s="78"/>
    </row>
    <row r="31" spans="1:37" s="1" customFormat="1" ht="12.75" customHeight="1" hidden="1">
      <c r="A31" s="372"/>
      <c r="B31" s="373"/>
      <c r="C31" s="374"/>
      <c r="D31" s="375"/>
      <c r="E31" s="372"/>
      <c r="F31" s="372"/>
      <c r="G31" s="347"/>
      <c r="H31" s="372"/>
      <c r="I31" s="372"/>
      <c r="J31" s="376"/>
      <c r="K31" s="309" t="s">
        <v>49</v>
      </c>
      <c r="L31" s="375"/>
      <c r="M31" s="391"/>
      <c r="N31" s="377"/>
      <c r="O31" s="372" t="s">
        <v>48</v>
      </c>
      <c r="P31" s="392"/>
      <c r="Q31" s="372"/>
      <c r="R31" s="372"/>
      <c r="S31" s="372"/>
      <c r="T31" s="372"/>
      <c r="U31" s="53"/>
      <c r="V31" s="53"/>
      <c r="X31" s="16"/>
      <c r="AE31" s="49"/>
      <c r="AF31" s="49"/>
      <c r="AG31" s="49"/>
      <c r="AH31" s="49"/>
      <c r="AI31" s="49"/>
      <c r="AJ31" s="49"/>
      <c r="AK31" s="49"/>
    </row>
    <row r="32" spans="1:37" s="80" customFormat="1" ht="13.5" customHeight="1">
      <c r="A32" s="379"/>
      <c r="B32" s="373"/>
      <c r="C32" s="380" t="s">
        <v>45</v>
      </c>
      <c r="D32" s="381"/>
      <c r="E32" s="382"/>
      <c r="F32" s="383"/>
      <c r="H32" s="372"/>
      <c r="I32" s="372"/>
      <c r="J32" s="376"/>
      <c r="K32" s="309" t="s">
        <v>50</v>
      </c>
      <c r="L32" s="141"/>
      <c r="M32" s="292"/>
      <c r="N32" s="43"/>
      <c r="O32" s="372" t="s">
        <v>48</v>
      </c>
      <c r="P32" s="467" t="s">
        <v>27</v>
      </c>
      <c r="Q32" s="467"/>
      <c r="R32" s="468" t="s">
        <v>554</v>
      </c>
      <c r="S32" s="468"/>
      <c r="T32" s="468"/>
      <c r="U32" s="32"/>
      <c r="V32" s="1"/>
      <c r="W32" s="1"/>
      <c r="X32" s="16"/>
      <c r="AE32" s="133"/>
      <c r="AF32" s="133"/>
      <c r="AG32" s="133"/>
      <c r="AH32" s="133"/>
      <c r="AI32" s="133"/>
      <c r="AJ32" s="133"/>
      <c r="AK32" s="133"/>
    </row>
    <row r="33" spans="1:37" s="17" customFormat="1" ht="24.75" customHeight="1">
      <c r="A33" s="28" t="s">
        <v>2</v>
      </c>
      <c r="B33" s="28" t="s">
        <v>24</v>
      </c>
      <c r="C33" s="28" t="s">
        <v>3</v>
      </c>
      <c r="D33" s="90" t="s">
        <v>83</v>
      </c>
      <c r="E33" s="28" t="s">
        <v>5</v>
      </c>
      <c r="F33" s="28" t="s">
        <v>6</v>
      </c>
      <c r="G33" s="79" t="s">
        <v>8</v>
      </c>
      <c r="H33" s="75" t="s">
        <v>10</v>
      </c>
      <c r="I33" s="76" t="s">
        <v>17</v>
      </c>
      <c r="J33" s="76"/>
      <c r="K33" s="76" t="s">
        <v>55</v>
      </c>
      <c r="L33" s="90" t="s">
        <v>22</v>
      </c>
      <c r="M33" s="293" t="s">
        <v>23</v>
      </c>
      <c r="N33" s="74" t="s">
        <v>25</v>
      </c>
      <c r="O33" s="73" t="s">
        <v>11</v>
      </c>
      <c r="P33" s="466" t="s">
        <v>12</v>
      </c>
      <c r="Q33" s="466"/>
      <c r="R33" s="466"/>
      <c r="S33" s="385" t="s">
        <v>13</v>
      </c>
      <c r="T33" s="384" t="s">
        <v>2</v>
      </c>
      <c r="U33" s="98"/>
      <c r="V33" s="35"/>
      <c r="W33" s="35"/>
      <c r="X33" s="36"/>
      <c r="AE33" s="109"/>
      <c r="AF33" s="109"/>
      <c r="AG33" s="109"/>
      <c r="AH33" s="109"/>
      <c r="AI33" s="109"/>
      <c r="AJ33" s="109"/>
      <c r="AK33" s="109"/>
    </row>
    <row r="34" spans="1:37" s="1" customFormat="1" ht="15">
      <c r="A34" s="72">
        <v>1</v>
      </c>
      <c r="B34" s="47">
        <v>399</v>
      </c>
      <c r="C34" s="48" t="str">
        <f>VLOOKUP(B34,'Уч ЮН'!$A$3:$G$447,2,FALSE)</f>
        <v>Устинов Максим</v>
      </c>
      <c r="D34" s="91">
        <f>VLOOKUP(B34,'Уч ЮН'!$A$3:$G$447,3,FALSE)</f>
        <v>2002</v>
      </c>
      <c r="E34" s="326">
        <f>VLOOKUP(B34,'Уч ЮН'!$A$3:$G$447,4,FALSE)</f>
        <v>1</v>
      </c>
      <c r="F34" s="48" t="str">
        <f>VLOOKUP(B34,'Уч ЮН'!$A$3:$G$447,5,FALSE)</f>
        <v>Самарская</v>
      </c>
      <c r="G34" s="96" t="str">
        <f>VLOOKUP(B34,'Уч ЮН'!$A$3:$G$447,6,FALSE)</f>
        <v>СШОР-2 Самара</v>
      </c>
      <c r="H34" s="45" t="str">
        <f aca="true" t="shared" si="4" ref="H34:H63">CONCATENATE(L34,"",M34)</f>
        <v>52,3</v>
      </c>
      <c r="I34" s="327">
        <f aca="true" t="shared" si="5" ref="I34:I68">LOOKUP(N34,$U$1:$AC$1,$U$2:$AC$2)</f>
        <v>1</v>
      </c>
      <c r="J34" s="328">
        <f>VLOOKUP(B34,'Уч ЮН'!$A$3:$I$447,8,FALSE)</f>
        <v>0</v>
      </c>
      <c r="K34" s="327"/>
      <c r="L34" s="388"/>
      <c r="M34" s="389" t="s">
        <v>609</v>
      </c>
      <c r="N34" s="330">
        <f aca="true" t="shared" si="6" ref="N34:N74">(L34*100)+M34</f>
        <v>52.3</v>
      </c>
      <c r="O34" s="331" t="str">
        <f>VLOOKUP(B34,'Уч ЮН'!$A$3:$G$447,7,FALSE)</f>
        <v>Зайцев И.С., Андронов Ю.В.</v>
      </c>
      <c r="P34" s="54" t="s">
        <v>71</v>
      </c>
      <c r="AE34" s="49"/>
      <c r="AF34" s="49"/>
      <c r="AG34" s="49"/>
      <c r="AH34" s="49"/>
      <c r="AI34" s="49"/>
      <c r="AJ34" s="49"/>
      <c r="AK34" s="49"/>
    </row>
    <row r="35" spans="1:37" s="1" customFormat="1" ht="15">
      <c r="A35" s="72">
        <v>2</v>
      </c>
      <c r="B35" s="47">
        <v>405</v>
      </c>
      <c r="C35" s="48" t="str">
        <f>VLOOKUP(B35,'Уч ЮН'!$A$3:$G$447,2,FALSE)</f>
        <v>Мустафин Тимур</v>
      </c>
      <c r="D35" s="91">
        <f>VLOOKUP(B35,'Уч ЮН'!$A$3:$G$447,3,FALSE)</f>
        <v>2002</v>
      </c>
      <c r="E35" s="326">
        <f>VLOOKUP(B35,'Уч ЮН'!$A$3:$G$447,4,FALSE)</f>
        <v>1</v>
      </c>
      <c r="F35" s="48" t="str">
        <f>VLOOKUP(B35,'Уч ЮН'!$A$3:$G$447,5,FALSE)</f>
        <v>Самарская</v>
      </c>
      <c r="G35" s="96" t="str">
        <f>VLOOKUP(B35,'Уч ЮН'!$A$3:$G$447,6,FALSE)</f>
        <v>СШОР-2 Самара</v>
      </c>
      <c r="H35" s="45" t="str">
        <f t="shared" si="4"/>
        <v>52,6</v>
      </c>
      <c r="I35" s="327">
        <f t="shared" si="5"/>
        <v>1</v>
      </c>
      <c r="J35" s="328">
        <f>VLOOKUP(B35,'Уч ЮН'!$A$3:$I$447,8,FALSE)</f>
        <v>0</v>
      </c>
      <c r="K35" s="327"/>
      <c r="L35" s="388"/>
      <c r="M35" s="389" t="s">
        <v>596</v>
      </c>
      <c r="N35" s="330">
        <f t="shared" si="6"/>
        <v>52.6</v>
      </c>
      <c r="O35" s="331" t="str">
        <f>VLOOKUP(B35,'Уч ЮН'!$A$3:$G$447,7,FALSE)</f>
        <v>Зайцев И.С., Андронов Ю.В.</v>
      </c>
      <c r="P35" s="54" t="s">
        <v>71</v>
      </c>
      <c r="AE35" s="49"/>
      <c r="AF35" s="49"/>
      <c r="AG35" s="49"/>
      <c r="AH35" s="49"/>
      <c r="AI35" s="49"/>
      <c r="AJ35" s="49"/>
      <c r="AK35" s="49"/>
    </row>
    <row r="36" spans="1:37" s="1" customFormat="1" ht="15">
      <c r="A36" s="72">
        <v>2</v>
      </c>
      <c r="B36" s="47">
        <v>115</v>
      </c>
      <c r="C36" s="48" t="str">
        <f>VLOOKUP(B36,'Уч ЮН'!$A$3:$G$447,2,FALSE)</f>
        <v>Панкратов Роман</v>
      </c>
      <c r="D36" s="91">
        <f>VLOOKUP(B36,'Уч ЮН'!$A$3:$G$447,3,FALSE)</f>
        <v>2003</v>
      </c>
      <c r="E36" s="326">
        <f>VLOOKUP(B36,'Уч ЮН'!$A$3:$G$447,4,FALSE)</f>
        <v>2</v>
      </c>
      <c r="F36" s="48" t="str">
        <f>VLOOKUP(B36,'Уч ЮН'!$A$3:$G$447,5,FALSE)</f>
        <v>Саратовская</v>
      </c>
      <c r="G36" s="96" t="str">
        <f>VLOOKUP(B36,'Уч ЮН'!$A$3:$G$447,6,FALSE)</f>
        <v>СШОР-6</v>
      </c>
      <c r="H36" s="45" t="str">
        <f t="shared" si="4"/>
        <v>52,6</v>
      </c>
      <c r="I36" s="327">
        <f t="shared" si="5"/>
        <v>1</v>
      </c>
      <c r="J36" s="328">
        <f>VLOOKUP(B36,'Уч ЮН'!$A$3:$I$447,8,FALSE)</f>
        <v>0</v>
      </c>
      <c r="K36" s="327"/>
      <c r="L36" s="388"/>
      <c r="M36" s="389" t="s">
        <v>596</v>
      </c>
      <c r="N36" s="330">
        <f t="shared" si="6"/>
        <v>52.6</v>
      </c>
      <c r="O36" s="331" t="str">
        <f>VLOOKUP(B36,'Уч ЮН'!$A$3:$G$447,7,FALSE)</f>
        <v>Прокофьева Е.П.</v>
      </c>
      <c r="P36" s="54" t="s">
        <v>70</v>
      </c>
      <c r="AE36" s="49"/>
      <c r="AF36" s="49"/>
      <c r="AG36" s="49"/>
      <c r="AH36" s="49"/>
      <c r="AI36" s="49"/>
      <c r="AJ36" s="49"/>
      <c r="AK36" s="49"/>
    </row>
    <row r="37" spans="1:37" s="1" customFormat="1" ht="15">
      <c r="A37" s="72">
        <v>4</v>
      </c>
      <c r="B37" s="47">
        <v>173</v>
      </c>
      <c r="C37" s="48" t="str">
        <f>VLOOKUP(B37,'Уч ЮН'!$A$3:$G$447,2,FALSE)</f>
        <v>Пантелеев Андрей</v>
      </c>
      <c r="D37" s="91">
        <f>VLOOKUP(B37,'Уч ЮН'!$A$3:$G$447,3,FALSE)</f>
        <v>2002</v>
      </c>
      <c r="E37" s="326" t="str">
        <f>VLOOKUP(B37,'Уч ЮН'!$A$3:$G$447,4,FALSE)</f>
        <v>2</v>
      </c>
      <c r="F37" s="48" t="str">
        <f>VLOOKUP(B37,'Уч ЮН'!$A$3:$G$447,5,FALSE)</f>
        <v>Пензенская</v>
      </c>
      <c r="G37" s="96" t="str">
        <f>VLOOKUP(B37,'Уч ЮН'!$A$3:$G$447,6,FALSE)</f>
        <v>КСШОР</v>
      </c>
      <c r="H37" s="45" t="str">
        <f t="shared" si="4"/>
        <v>52,8</v>
      </c>
      <c r="I37" s="327">
        <f t="shared" si="5"/>
        <v>1</v>
      </c>
      <c r="J37" s="328">
        <f>VLOOKUP(B37,'Уч ЮН'!$A$3:$I$447,8,FALSE)</f>
        <v>0</v>
      </c>
      <c r="K37" s="327"/>
      <c r="L37" s="388"/>
      <c r="M37" s="389" t="s">
        <v>602</v>
      </c>
      <c r="N37" s="330">
        <f t="shared" si="6"/>
        <v>52.8</v>
      </c>
      <c r="O37" s="331" t="str">
        <f>VLOOKUP(B37,'Уч ЮН'!$A$3:$G$447,7,FALSE)</f>
        <v>Кузнецов В.Б.</v>
      </c>
      <c r="P37" s="54" t="s">
        <v>71</v>
      </c>
      <c r="AE37" s="49"/>
      <c r="AF37" s="49"/>
      <c r="AG37" s="49"/>
      <c r="AH37" s="49"/>
      <c r="AI37" s="49"/>
      <c r="AJ37" s="49"/>
      <c r="AK37" s="49"/>
    </row>
    <row r="38" spans="1:37" s="1" customFormat="1" ht="15">
      <c r="A38" s="72">
        <v>5</v>
      </c>
      <c r="B38" s="47">
        <v>407</v>
      </c>
      <c r="C38" s="48" t="str">
        <f>VLOOKUP(B38,'Уч ЮН'!$A$3:$G$447,2,FALSE)</f>
        <v>Усик Кирилл</v>
      </c>
      <c r="D38" s="91">
        <f>VLOOKUP(B38,'Уч ЮН'!$A$3:$G$447,3,FALSE)</f>
        <v>2003</v>
      </c>
      <c r="E38" s="326">
        <f>VLOOKUP(B38,'Уч ЮН'!$A$3:$G$447,4,FALSE)</f>
        <v>1</v>
      </c>
      <c r="F38" s="48" t="str">
        <f>VLOOKUP(B38,'Уч ЮН'!$A$3:$G$447,5,FALSE)</f>
        <v>Самарская</v>
      </c>
      <c r="G38" s="96" t="str">
        <f>VLOOKUP(B38,'Уч ЮН'!$A$3:$G$447,6,FALSE)</f>
        <v>СШОР-2 Самара</v>
      </c>
      <c r="H38" s="45" t="str">
        <f t="shared" si="4"/>
        <v>52,9</v>
      </c>
      <c r="I38" s="327">
        <f t="shared" si="5"/>
        <v>2</v>
      </c>
      <c r="J38" s="328">
        <f>VLOOKUP(B38,'Уч ЮН'!$A$3:$I$447,8,FALSE)</f>
        <v>0</v>
      </c>
      <c r="K38" s="327"/>
      <c r="L38" s="388"/>
      <c r="M38" s="389" t="s">
        <v>603</v>
      </c>
      <c r="N38" s="330">
        <f t="shared" si="6"/>
        <v>52.9</v>
      </c>
      <c r="O38" s="331" t="str">
        <f>VLOOKUP(B38,'Уч ЮН'!$A$3:$G$447,7,FALSE)</f>
        <v>Зайцев И.С., Андронов Ю.В.</v>
      </c>
      <c r="P38" s="54" t="s">
        <v>70</v>
      </c>
      <c r="AE38" s="49"/>
      <c r="AF38" s="49"/>
      <c r="AG38" s="49"/>
      <c r="AH38" s="49"/>
      <c r="AI38" s="49"/>
      <c r="AJ38" s="49"/>
      <c r="AK38" s="49"/>
    </row>
    <row r="39" spans="1:37" s="1" customFormat="1" ht="15">
      <c r="A39" s="72">
        <v>6</v>
      </c>
      <c r="B39" s="47">
        <v>527</v>
      </c>
      <c r="C39" s="48" t="str">
        <f>VLOOKUP(B39,'Уч ЮН'!$A$3:$G$447,2,FALSE)</f>
        <v>Евсеев Данила</v>
      </c>
      <c r="D39" s="91">
        <f>VLOOKUP(B39,'Уч ЮН'!$A$3:$G$447,3,FALSE)</f>
        <v>2003</v>
      </c>
      <c r="E39" s="326">
        <f>VLOOKUP(B39,'Уч ЮН'!$A$3:$G$447,4,FALSE)</f>
        <v>0</v>
      </c>
      <c r="F39" s="48" t="str">
        <f>VLOOKUP(B39,'Уч ЮН'!$A$3:$G$447,5,FALSE)</f>
        <v>Пензенская</v>
      </c>
      <c r="G39" s="96" t="str">
        <f>VLOOKUP(B39,'Уч ЮН'!$A$3:$G$447,6,FALSE)</f>
        <v>СОШ-3 Земетчино</v>
      </c>
      <c r="H39" s="45" t="str">
        <f t="shared" si="4"/>
        <v>53,6</v>
      </c>
      <c r="I39" s="327">
        <f t="shared" si="5"/>
        <v>2</v>
      </c>
      <c r="J39" s="328" t="str">
        <f>VLOOKUP(B39,'Уч ЮН'!$A$3:$I$447,8,FALSE)</f>
        <v>л</v>
      </c>
      <c r="K39" s="327"/>
      <c r="L39" s="388"/>
      <c r="M39" s="389" t="s">
        <v>614</v>
      </c>
      <c r="N39" s="330">
        <f t="shared" si="6"/>
        <v>53.6</v>
      </c>
      <c r="O39" s="331" t="str">
        <f>VLOOKUP(B39,'Уч ЮН'!$A$3:$G$447,7,FALSE)</f>
        <v>Данилкова А.С.</v>
      </c>
      <c r="P39" s="54" t="s">
        <v>71</v>
      </c>
      <c r="AE39" s="49"/>
      <c r="AF39" s="49"/>
      <c r="AG39" s="49"/>
      <c r="AH39" s="49"/>
      <c r="AI39" s="49"/>
      <c r="AJ39" s="49"/>
      <c r="AK39" s="49"/>
    </row>
    <row r="40" spans="1:37" s="1" customFormat="1" ht="15">
      <c r="A40" s="72">
        <v>7</v>
      </c>
      <c r="B40" s="47">
        <v>177</v>
      </c>
      <c r="C40" s="48" t="str">
        <f>VLOOKUP(B40,'Уч ЮН'!$A$3:$G$447,2,FALSE)</f>
        <v>Колколов Алексей</v>
      </c>
      <c r="D40" s="91">
        <f>VLOOKUP(B40,'Уч ЮН'!$A$3:$G$447,3,FALSE)</f>
        <v>2003</v>
      </c>
      <c r="E40" s="326" t="str">
        <f>VLOOKUP(B40,'Уч ЮН'!$A$3:$G$447,4,FALSE)</f>
        <v>2</v>
      </c>
      <c r="F40" s="48" t="str">
        <f>VLOOKUP(B40,'Уч ЮН'!$A$3:$G$447,5,FALSE)</f>
        <v>Пензенская</v>
      </c>
      <c r="G40" s="96" t="str">
        <f>VLOOKUP(B40,'Уч ЮН'!$A$3:$G$447,6,FALSE)</f>
        <v>СШ-6</v>
      </c>
      <c r="H40" s="45" t="str">
        <f t="shared" si="4"/>
        <v>53,7</v>
      </c>
      <c r="I40" s="327">
        <f t="shared" si="5"/>
        <v>2</v>
      </c>
      <c r="J40" s="328">
        <f>VLOOKUP(B40,'Уч ЮН'!$A$3:$I$447,8,FALSE)</f>
        <v>0</v>
      </c>
      <c r="K40" s="327"/>
      <c r="L40" s="388"/>
      <c r="M40" s="389" t="s">
        <v>605</v>
      </c>
      <c r="N40" s="330">
        <f t="shared" si="6"/>
        <v>53.7</v>
      </c>
      <c r="O40" s="331" t="str">
        <f>VLOOKUP(B40,'Уч ЮН'!$A$3:$G$447,7,FALSE)</f>
        <v>Зинуков А.В.</v>
      </c>
      <c r="P40" s="54" t="s">
        <v>71</v>
      </c>
      <c r="AE40" s="49"/>
      <c r="AF40" s="49"/>
      <c r="AG40" s="49"/>
      <c r="AH40" s="49"/>
      <c r="AI40" s="49"/>
      <c r="AJ40" s="49"/>
      <c r="AK40" s="49"/>
    </row>
    <row r="41" spans="1:37" s="1" customFormat="1" ht="15">
      <c r="A41" s="72">
        <v>8</v>
      </c>
      <c r="B41" s="47">
        <v>403</v>
      </c>
      <c r="C41" s="48" t="str">
        <f>VLOOKUP(B41,'Уч ЮН'!$A$3:$G$447,2,FALSE)</f>
        <v>Лутаев Никита</v>
      </c>
      <c r="D41" s="91">
        <f>VLOOKUP(B41,'Уч ЮН'!$A$3:$G$447,3,FALSE)</f>
        <v>2002</v>
      </c>
      <c r="E41" s="326">
        <f>VLOOKUP(B41,'Уч ЮН'!$A$3:$G$447,4,FALSE)</f>
        <v>2</v>
      </c>
      <c r="F41" s="48" t="str">
        <f>VLOOKUP(B41,'Уч ЮН'!$A$3:$G$447,5,FALSE)</f>
        <v>Самарская</v>
      </c>
      <c r="G41" s="96" t="str">
        <f>VLOOKUP(B41,'Уч ЮН'!$A$3:$G$447,6,FALSE)</f>
        <v>СШОР-2 Самара</v>
      </c>
      <c r="H41" s="45" t="str">
        <f t="shared" si="4"/>
        <v>53,8</v>
      </c>
      <c r="I41" s="327">
        <f t="shared" si="5"/>
        <v>2</v>
      </c>
      <c r="J41" s="328">
        <f>VLOOKUP(B41,'Уч ЮН'!$A$3:$I$447,8,FALSE)</f>
        <v>0</v>
      </c>
      <c r="K41" s="327"/>
      <c r="L41" s="388"/>
      <c r="M41" s="389" t="s">
        <v>610</v>
      </c>
      <c r="N41" s="330">
        <f t="shared" si="6"/>
        <v>53.8</v>
      </c>
      <c r="O41" s="331" t="str">
        <f>VLOOKUP(B41,'Уч ЮН'!$A$3:$G$447,7,FALSE)</f>
        <v>Зайцев И.С., Андронов Ю.В.</v>
      </c>
      <c r="P41" s="54" t="s">
        <v>71</v>
      </c>
      <c r="AE41" s="49"/>
      <c r="AF41" s="49"/>
      <c r="AG41" s="49"/>
      <c r="AH41" s="49"/>
      <c r="AI41" s="49"/>
      <c r="AJ41" s="49"/>
      <c r="AK41" s="49"/>
    </row>
    <row r="42" spans="1:37" s="1" customFormat="1" ht="15">
      <c r="A42" s="72">
        <v>9</v>
      </c>
      <c r="B42" s="47">
        <v>321</v>
      </c>
      <c r="C42" s="48" t="str">
        <f>VLOOKUP(B42,'Уч ЮН'!$A$3:$G$447,2,FALSE)</f>
        <v>Сигушин Антон</v>
      </c>
      <c r="D42" s="91">
        <f>VLOOKUP(B42,'Уч ЮН'!$A$3:$G$447,3,FALSE)</f>
        <v>2003</v>
      </c>
      <c r="E42" s="326" t="str">
        <f>VLOOKUP(B42,'Уч ЮН'!$A$3:$G$447,4,FALSE)</f>
        <v>2</v>
      </c>
      <c r="F42" s="48" t="str">
        <f>VLOOKUP(B42,'Уч ЮН'!$A$3:$G$447,5,FALSE)</f>
        <v>Тульская</v>
      </c>
      <c r="G42" s="96" t="str">
        <f>VLOOKUP(B42,'Уч ЮН'!$A$3:$G$447,6,FALSE)</f>
        <v>ЦСП-СШОР л/а</v>
      </c>
      <c r="H42" s="45" t="str">
        <f t="shared" si="4"/>
        <v>53,9</v>
      </c>
      <c r="I42" s="327">
        <f t="shared" si="5"/>
        <v>2</v>
      </c>
      <c r="J42" s="328">
        <f>VLOOKUP(B42,'Уч ЮН'!$A$3:$I$447,8,FALSE)</f>
        <v>0</v>
      </c>
      <c r="K42" s="327"/>
      <c r="L42" s="388"/>
      <c r="M42" s="389" t="s">
        <v>606</v>
      </c>
      <c r="N42" s="330">
        <f t="shared" si="6"/>
        <v>53.9</v>
      </c>
      <c r="O42" s="331" t="str">
        <f>VLOOKUP(B42,'Уч ЮН'!$A$3:$G$447,7,FALSE)</f>
        <v>Веселова С.Ю.</v>
      </c>
      <c r="P42" s="54" t="s">
        <v>70</v>
      </c>
      <c r="AE42" s="49"/>
      <c r="AF42" s="49"/>
      <c r="AG42" s="49"/>
      <c r="AH42" s="49"/>
      <c r="AI42" s="49"/>
      <c r="AJ42" s="49"/>
      <c r="AK42" s="49"/>
    </row>
    <row r="43" spans="1:37" s="1" customFormat="1" ht="15">
      <c r="A43" s="72">
        <v>10</v>
      </c>
      <c r="B43" s="47">
        <v>56</v>
      </c>
      <c r="C43" s="48" t="str">
        <f>VLOOKUP(B43,'Уч ЮН'!$A$3:$G$447,2,FALSE)</f>
        <v>Кузьмин Кирилл</v>
      </c>
      <c r="D43" s="91">
        <f>VLOOKUP(B43,'Уч ЮН'!$A$3:$G$447,3,FALSE)</f>
        <v>2002</v>
      </c>
      <c r="E43" s="326" t="str">
        <f>VLOOKUP(B43,'Уч ЮН'!$A$3:$G$447,4,FALSE)</f>
        <v>2</v>
      </c>
      <c r="F43" s="48" t="str">
        <f>VLOOKUP(B43,'Уч ЮН'!$A$3:$G$447,5,FALSE)</f>
        <v>Пензенская</v>
      </c>
      <c r="G43" s="96" t="str">
        <f>VLOOKUP(B43,'Уч ЮН'!$A$3:$G$447,6,FALSE)</f>
        <v>ДЮСШ Кузнецкий</v>
      </c>
      <c r="H43" s="45" t="str">
        <f t="shared" si="4"/>
        <v>54,1</v>
      </c>
      <c r="I43" s="327">
        <f t="shared" si="5"/>
        <v>2</v>
      </c>
      <c r="J43" s="328">
        <f>VLOOKUP(B43,'Уч ЮН'!$A$3:$I$447,8,FALSE)</f>
        <v>0</v>
      </c>
      <c r="K43" s="327"/>
      <c r="L43" s="388"/>
      <c r="M43" s="389" t="s">
        <v>575</v>
      </c>
      <c r="N43" s="330">
        <f t="shared" si="6"/>
        <v>54.1</v>
      </c>
      <c r="O43" s="331" t="str">
        <f>VLOOKUP(B43,'Уч ЮН'!$A$3:$G$447,7,FALSE)</f>
        <v>Царьков А.В.</v>
      </c>
      <c r="P43" s="54" t="s">
        <v>71</v>
      </c>
      <c r="AE43" s="49"/>
      <c r="AF43" s="49"/>
      <c r="AG43" s="49"/>
      <c r="AH43" s="49"/>
      <c r="AI43" s="49"/>
      <c r="AJ43" s="49"/>
      <c r="AK43" s="49"/>
    </row>
    <row r="44" spans="1:37" s="1" customFormat="1" ht="15">
      <c r="A44" s="72">
        <v>11</v>
      </c>
      <c r="B44" s="47">
        <v>689</v>
      </c>
      <c r="C44" s="48" t="str">
        <f>VLOOKUP(B44,'Уч ЮН'!$A$3:$G$447,2,FALSE)</f>
        <v>Белов Артем</v>
      </c>
      <c r="D44" s="91">
        <f>VLOOKUP(B44,'Уч ЮН'!$A$3:$G$447,3,FALSE)</f>
        <v>2002</v>
      </c>
      <c r="E44" s="326" t="str">
        <f>VLOOKUP(B44,'Уч ЮН'!$A$3:$G$447,4,FALSE)</f>
        <v>2</v>
      </c>
      <c r="F44" s="48" t="str">
        <f>VLOOKUP(B44,'Уч ЮН'!$A$3:$G$447,5,FALSE)</f>
        <v>Пензенская</v>
      </c>
      <c r="G44" s="96" t="str">
        <f>VLOOKUP(B44,'Уч ЮН'!$A$3:$G$447,6,FALSE)</f>
        <v>СШОР Заречный</v>
      </c>
      <c r="H44" s="45" t="str">
        <f t="shared" si="4"/>
        <v>54,2</v>
      </c>
      <c r="I44" s="327">
        <f t="shared" si="5"/>
        <v>2</v>
      </c>
      <c r="J44" s="328">
        <f>VLOOKUP(B44,'Уч ЮН'!$A$3:$I$447,8,FALSE)</f>
        <v>0</v>
      </c>
      <c r="K44" s="327">
        <v>10</v>
      </c>
      <c r="L44" s="388"/>
      <c r="M44" s="389" t="s">
        <v>611</v>
      </c>
      <c r="N44" s="330">
        <f t="shared" si="6"/>
        <v>54.2</v>
      </c>
      <c r="O44" s="331" t="str">
        <f>VLOOKUP(B44,'Уч ЮН'!$A$3:$G$447,7,FALSE)</f>
        <v>Семин С.В.</v>
      </c>
      <c r="P44" s="54" t="s">
        <v>70</v>
      </c>
      <c r="AE44" s="49"/>
      <c r="AF44" s="49"/>
      <c r="AG44" s="49"/>
      <c r="AH44" s="49"/>
      <c r="AI44" s="49"/>
      <c r="AJ44" s="49"/>
      <c r="AK44" s="49"/>
    </row>
    <row r="45" spans="1:37" s="1" customFormat="1" ht="15">
      <c r="A45" s="72">
        <v>12</v>
      </c>
      <c r="B45" s="47">
        <v>408</v>
      </c>
      <c r="C45" s="48" t="str">
        <f>VLOOKUP(B45,'Уч ЮН'!$A$3:$G$447,2,FALSE)</f>
        <v>Скворцов Илья</v>
      </c>
      <c r="D45" s="91">
        <f>VLOOKUP(B45,'Уч ЮН'!$A$3:$G$447,3,FALSE)</f>
        <v>2003</v>
      </c>
      <c r="E45" s="326">
        <f>VLOOKUP(B45,'Уч ЮН'!$A$3:$G$447,4,FALSE)</f>
        <v>2</v>
      </c>
      <c r="F45" s="48" t="str">
        <f>VLOOKUP(B45,'Уч ЮН'!$A$3:$G$447,5,FALSE)</f>
        <v>Самарская</v>
      </c>
      <c r="G45" s="96" t="str">
        <f>VLOOKUP(B45,'Уч ЮН'!$A$3:$G$447,6,FALSE)</f>
        <v>СШОР-2 Самара</v>
      </c>
      <c r="H45" s="45" t="str">
        <f t="shared" si="4"/>
        <v>54,6</v>
      </c>
      <c r="I45" s="327">
        <f t="shared" si="5"/>
        <v>2</v>
      </c>
      <c r="J45" s="328">
        <f>VLOOKUP(B45,'Уч ЮН'!$A$3:$I$447,8,FALSE)</f>
        <v>0</v>
      </c>
      <c r="K45" s="327"/>
      <c r="L45" s="388"/>
      <c r="M45" s="389" t="s">
        <v>615</v>
      </c>
      <c r="N45" s="330">
        <f t="shared" si="6"/>
        <v>54.6</v>
      </c>
      <c r="O45" s="331" t="str">
        <f>VLOOKUP(B45,'Уч ЮН'!$A$3:$G$447,7,FALSE)</f>
        <v>Зайцев И.С., Андронов Ю.В.</v>
      </c>
      <c r="P45" s="54" t="s">
        <v>70</v>
      </c>
      <c r="AE45" s="49"/>
      <c r="AF45" s="49"/>
      <c r="AG45" s="49"/>
      <c r="AH45" s="49"/>
      <c r="AI45" s="49"/>
      <c r="AJ45" s="49"/>
      <c r="AK45" s="49"/>
    </row>
    <row r="46" spans="1:37" s="1" customFormat="1" ht="15">
      <c r="A46" s="72">
        <v>13</v>
      </c>
      <c r="B46" s="47">
        <v>657</v>
      </c>
      <c r="C46" s="48" t="str">
        <f>VLOOKUP(B46,'Уч ЮН'!$A$3:$G$447,2,FALSE)</f>
        <v>Царьков Олег</v>
      </c>
      <c r="D46" s="91">
        <f>VLOOKUP(B46,'Уч ЮН'!$A$3:$G$447,3,FALSE)</f>
        <v>2002</v>
      </c>
      <c r="E46" s="326">
        <f>VLOOKUP(B46,'Уч ЮН'!$A$3:$G$447,4,FALSE)</f>
        <v>0</v>
      </c>
      <c r="F46" s="48" t="str">
        <f>VLOOKUP(B46,'Уч ЮН'!$A$3:$G$447,5,FALSE)</f>
        <v>Пензенская</v>
      </c>
      <c r="G46" s="96" t="str">
        <f>VLOOKUP(B46,'Уч ЮН'!$A$3:$G$447,6,FALSE)</f>
        <v>УОР</v>
      </c>
      <c r="H46" s="45" t="str">
        <f t="shared" si="4"/>
        <v>54,7</v>
      </c>
      <c r="I46" s="327">
        <f t="shared" si="5"/>
        <v>2</v>
      </c>
      <c r="J46" s="328" t="str">
        <f>VLOOKUP(B46,'Уч ЮН'!$A$3:$I$447,8,FALSE)</f>
        <v>л</v>
      </c>
      <c r="K46" s="327"/>
      <c r="L46" s="388"/>
      <c r="M46" s="389" t="s">
        <v>597</v>
      </c>
      <c r="N46" s="330">
        <f t="shared" si="6"/>
        <v>54.7</v>
      </c>
      <c r="O46" s="331" t="str">
        <f>VLOOKUP(B46,'Уч ЮН'!$A$3:$G$447,7,FALSE)</f>
        <v>Аксенов А.В.,Винокуров А.Г.</v>
      </c>
      <c r="P46" s="54" t="s">
        <v>70</v>
      </c>
      <c r="AE46" s="49"/>
      <c r="AF46" s="49"/>
      <c r="AG46" s="49"/>
      <c r="AH46" s="49"/>
      <c r="AI46" s="49"/>
      <c r="AJ46" s="49"/>
      <c r="AK46" s="49"/>
    </row>
    <row r="47" spans="1:37" s="1" customFormat="1" ht="15">
      <c r="A47" s="72">
        <v>14</v>
      </c>
      <c r="B47" s="47">
        <v>397</v>
      </c>
      <c r="C47" s="48" t="str">
        <f>VLOOKUP(B47,'Уч ЮН'!$A$3:$G$447,2,FALSE)</f>
        <v>Синелобов Сергей</v>
      </c>
      <c r="D47" s="91">
        <f>VLOOKUP(B47,'Уч ЮН'!$A$3:$G$447,3,FALSE)</f>
        <v>2002</v>
      </c>
      <c r="E47" s="326">
        <f>VLOOKUP(B47,'Уч ЮН'!$A$3:$G$447,4,FALSE)</f>
        <v>2</v>
      </c>
      <c r="F47" s="48" t="str">
        <f>VLOOKUP(B47,'Уч ЮН'!$A$3:$G$447,5,FALSE)</f>
        <v>Самарская</v>
      </c>
      <c r="G47" s="96" t="str">
        <f>VLOOKUP(B47,'Уч ЮН'!$A$3:$G$447,6,FALSE)</f>
        <v>СШОР-2 Самара</v>
      </c>
      <c r="H47" s="45" t="str">
        <f t="shared" si="4"/>
        <v>54,7</v>
      </c>
      <c r="I47" s="327">
        <f t="shared" si="5"/>
        <v>2</v>
      </c>
      <c r="J47" s="328">
        <f>VLOOKUP(B47,'Уч ЮН'!$A$3:$I$447,8,FALSE)</f>
        <v>0</v>
      </c>
      <c r="K47" s="327"/>
      <c r="L47" s="388"/>
      <c r="M47" s="389" t="s">
        <v>597</v>
      </c>
      <c r="N47" s="330">
        <f t="shared" si="6"/>
        <v>54.7</v>
      </c>
      <c r="O47" s="331" t="str">
        <f>VLOOKUP(B47,'Уч ЮН'!$A$3:$G$447,7,FALSE)</f>
        <v>Зайцев И.С., Андронов Ю.В.</v>
      </c>
      <c r="P47" s="54" t="s">
        <v>69</v>
      </c>
      <c r="AE47" s="49"/>
      <c r="AF47" s="49"/>
      <c r="AG47" s="49"/>
      <c r="AH47" s="49"/>
      <c r="AI47" s="49"/>
      <c r="AJ47" s="49"/>
      <c r="AK47" s="49"/>
    </row>
    <row r="48" spans="1:37" s="1" customFormat="1" ht="15">
      <c r="A48" s="72">
        <v>15</v>
      </c>
      <c r="B48" s="47">
        <v>398</v>
      </c>
      <c r="C48" s="48" t="str">
        <f>VLOOKUP(B48,'Уч ЮН'!$A$3:$G$447,2,FALSE)</f>
        <v>Петров Вадим</v>
      </c>
      <c r="D48" s="91">
        <f>VLOOKUP(B48,'Уч ЮН'!$A$3:$G$447,3,FALSE)</f>
        <v>2002</v>
      </c>
      <c r="E48" s="326">
        <f>VLOOKUP(B48,'Уч ЮН'!$A$3:$G$447,4,FALSE)</f>
        <v>2</v>
      </c>
      <c r="F48" s="48" t="str">
        <f>VLOOKUP(B48,'Уч ЮН'!$A$3:$G$447,5,FALSE)</f>
        <v>Самарская</v>
      </c>
      <c r="G48" s="96" t="str">
        <f>VLOOKUP(B48,'Уч ЮН'!$A$3:$G$447,6,FALSE)</f>
        <v>СШОР-2 Самара</v>
      </c>
      <c r="H48" s="45" t="str">
        <f t="shared" si="4"/>
        <v>54,7</v>
      </c>
      <c r="I48" s="327">
        <f t="shared" si="5"/>
        <v>2</v>
      </c>
      <c r="J48" s="328">
        <f>VLOOKUP(B48,'Уч ЮН'!$A$3:$I$447,8,FALSE)</f>
        <v>0</v>
      </c>
      <c r="K48" s="327"/>
      <c r="L48" s="388"/>
      <c r="M48" s="389" t="s">
        <v>597</v>
      </c>
      <c r="N48" s="330">
        <f t="shared" si="6"/>
        <v>54.7</v>
      </c>
      <c r="O48" s="331" t="str">
        <f>VLOOKUP(B48,'Уч ЮН'!$A$3:$G$447,7,FALSE)</f>
        <v>Зайцев И.С., Андронов Ю.В.</v>
      </c>
      <c r="P48" s="54" t="s">
        <v>71</v>
      </c>
      <c r="AE48" s="49"/>
      <c r="AF48" s="49"/>
      <c r="AG48" s="49"/>
      <c r="AH48" s="49"/>
      <c r="AI48" s="49"/>
      <c r="AJ48" s="49"/>
      <c r="AK48" s="49"/>
    </row>
    <row r="49" spans="1:37" s="1" customFormat="1" ht="15">
      <c r="A49" s="72">
        <v>16</v>
      </c>
      <c r="B49" s="47">
        <v>338</v>
      </c>
      <c r="C49" s="48" t="str">
        <f>VLOOKUP(B49,'Уч ЮН'!$A$3:$G$447,2,FALSE)</f>
        <v>Чепурнов Даниил</v>
      </c>
      <c r="D49" s="91">
        <f>VLOOKUP(B49,'Уч ЮН'!$A$3:$G$447,3,FALSE)</f>
        <v>2002</v>
      </c>
      <c r="E49" s="326" t="str">
        <f>VLOOKUP(B49,'Уч ЮН'!$A$3:$G$447,4,FALSE)</f>
        <v>2</v>
      </c>
      <c r="F49" s="48" t="str">
        <f>VLOOKUP(B49,'Уч ЮН'!$A$3:$G$447,5,FALSE)</f>
        <v>Тамбовская</v>
      </c>
      <c r="G49" s="96" t="str">
        <f>VLOOKUP(B49,'Уч ЮН'!$A$3:$G$447,6,FALSE)</f>
        <v>СШОР-3</v>
      </c>
      <c r="H49" s="45" t="str">
        <f t="shared" si="4"/>
        <v>54,7</v>
      </c>
      <c r="I49" s="327">
        <f t="shared" si="5"/>
        <v>2</v>
      </c>
      <c r="J49" s="328">
        <f>VLOOKUP(B49,'Уч ЮН'!$A$3:$I$447,8,FALSE)</f>
        <v>0</v>
      </c>
      <c r="K49" s="327"/>
      <c r="L49" s="388"/>
      <c r="M49" s="389" t="s">
        <v>597</v>
      </c>
      <c r="N49" s="330">
        <f t="shared" si="6"/>
        <v>54.7</v>
      </c>
      <c r="O49" s="331" t="str">
        <f>VLOOKUP(B49,'Уч ЮН'!$A$3:$G$447,7,FALSE)</f>
        <v>Судомоина Т.Г.</v>
      </c>
      <c r="P49" s="54" t="s">
        <v>70</v>
      </c>
      <c r="AE49" s="49"/>
      <c r="AF49" s="49"/>
      <c r="AG49" s="49"/>
      <c r="AH49" s="49"/>
      <c r="AI49" s="49"/>
      <c r="AJ49" s="49"/>
      <c r="AK49" s="49"/>
    </row>
    <row r="50" spans="1:37" s="1" customFormat="1" ht="15">
      <c r="A50" s="72">
        <v>17</v>
      </c>
      <c r="B50" s="47">
        <v>329</v>
      </c>
      <c r="C50" s="48" t="str">
        <f>VLOOKUP(B50,'Уч ЮН'!$A$3:$G$447,2,FALSE)</f>
        <v>Смашной Денис </v>
      </c>
      <c r="D50" s="91">
        <f>VLOOKUP(B50,'Уч ЮН'!$A$3:$G$447,3,FALSE)</f>
        <v>2002</v>
      </c>
      <c r="E50" s="326" t="str">
        <f>VLOOKUP(B50,'Уч ЮН'!$A$3:$G$447,4,FALSE)</f>
        <v>3</v>
      </c>
      <c r="F50" s="48" t="str">
        <f>VLOOKUP(B50,'Уч ЮН'!$A$3:$G$447,5,FALSE)</f>
        <v>Тамбовская</v>
      </c>
      <c r="G50" s="96" t="str">
        <f>VLOOKUP(B50,'Уч ЮН'!$A$3:$G$447,6,FALSE)</f>
        <v>ДЮСШ-1</v>
      </c>
      <c r="H50" s="45" t="str">
        <f t="shared" si="4"/>
        <v>55,2</v>
      </c>
      <c r="I50" s="327">
        <f t="shared" si="5"/>
        <v>2</v>
      </c>
      <c r="J50" s="328">
        <f>VLOOKUP(B50,'Уч ЮН'!$A$3:$I$447,8,FALSE)</f>
        <v>0</v>
      </c>
      <c r="K50" s="327"/>
      <c r="L50" s="388"/>
      <c r="M50" s="389" t="s">
        <v>613</v>
      </c>
      <c r="N50" s="330">
        <f t="shared" si="6"/>
        <v>55.2</v>
      </c>
      <c r="O50" s="331" t="str">
        <f>VLOOKUP(B50,'Уч ЮН'!$A$3:$G$447,7,FALSE)</f>
        <v>Ламскова В.Ф.</v>
      </c>
      <c r="P50" s="54" t="s">
        <v>70</v>
      </c>
      <c r="AE50" s="49"/>
      <c r="AF50" s="49"/>
      <c r="AG50" s="49"/>
      <c r="AH50" s="49"/>
      <c r="AI50" s="49"/>
      <c r="AJ50" s="49"/>
      <c r="AK50" s="49"/>
    </row>
    <row r="51" spans="1:37" s="1" customFormat="1" ht="15">
      <c r="A51" s="72">
        <v>18</v>
      </c>
      <c r="B51" s="47">
        <v>300</v>
      </c>
      <c r="C51" s="48" t="str">
        <f>VLOOKUP(B51,'Уч ЮН'!$A$3:$G$447,2,FALSE)</f>
        <v>Липилин Роман</v>
      </c>
      <c r="D51" s="91">
        <f>VLOOKUP(B51,'Уч ЮН'!$A$3:$G$447,3,FALSE)</f>
        <v>2002</v>
      </c>
      <c r="E51" s="326">
        <f>VLOOKUP(B51,'Уч ЮН'!$A$3:$G$447,4,FALSE)</f>
        <v>0</v>
      </c>
      <c r="F51" s="48" t="str">
        <f>VLOOKUP(B51,'Уч ЮН'!$A$3:$G$447,5,FALSE)</f>
        <v>Пензенская</v>
      </c>
      <c r="G51" s="96" t="str">
        <f>VLOOKUP(B51,'Уч ЮН'!$A$3:$G$447,6,FALSE)</f>
        <v>ДЮСШ Башмаково</v>
      </c>
      <c r="H51" s="45" t="str">
        <f t="shared" si="4"/>
        <v>55,2</v>
      </c>
      <c r="I51" s="327">
        <f t="shared" si="5"/>
        <v>2</v>
      </c>
      <c r="J51" s="328">
        <f>VLOOKUP(B51,'Уч ЮН'!$A$3:$I$447,8,FALSE)</f>
        <v>0</v>
      </c>
      <c r="K51" s="327"/>
      <c r="L51" s="388"/>
      <c r="M51" s="389" t="s">
        <v>613</v>
      </c>
      <c r="N51" s="330">
        <f t="shared" si="6"/>
        <v>55.2</v>
      </c>
      <c r="O51" s="331" t="str">
        <f>VLOOKUP(B51,'Уч ЮН'!$A$3:$G$447,7,FALSE)</f>
        <v>Безиков М.В.</v>
      </c>
      <c r="P51" s="54" t="s">
        <v>69</v>
      </c>
      <c r="AE51" s="49"/>
      <c r="AF51" s="49"/>
      <c r="AG51" s="49"/>
      <c r="AH51" s="49"/>
      <c r="AI51" s="49"/>
      <c r="AJ51" s="49"/>
      <c r="AK51" s="49"/>
    </row>
    <row r="52" spans="1:37" s="1" customFormat="1" ht="15">
      <c r="A52" s="72">
        <v>19</v>
      </c>
      <c r="B52" s="47">
        <v>62</v>
      </c>
      <c r="C52" s="48" t="str">
        <f>VLOOKUP(B52,'Уч ЮН'!$A$3:$G$447,2,FALSE)</f>
        <v>Меркулов Константин </v>
      </c>
      <c r="D52" s="91">
        <f>VLOOKUP(B52,'Уч ЮН'!$A$3:$G$447,3,FALSE)</f>
        <v>2002</v>
      </c>
      <c r="E52" s="326">
        <f>VLOOKUP(B52,'Уч ЮН'!$A$3:$G$447,4,FALSE)</f>
        <v>3</v>
      </c>
      <c r="F52" s="48" t="str">
        <f>VLOOKUP(B52,'Уч ЮН'!$A$3:$G$447,5,FALSE)</f>
        <v>Саратовская</v>
      </c>
      <c r="G52" s="96" t="str">
        <f>VLOOKUP(B52,'Уч ЮН'!$A$3:$G$447,6,FALSE)</f>
        <v>ДЮСШ Энгельс</v>
      </c>
      <c r="H52" s="45" t="str">
        <f t="shared" si="4"/>
        <v>55,6</v>
      </c>
      <c r="I52" s="327">
        <f t="shared" si="5"/>
        <v>2</v>
      </c>
      <c r="J52" s="328">
        <f>VLOOKUP(B52,'Уч ЮН'!$A$3:$I$447,8,FALSE)</f>
        <v>0</v>
      </c>
      <c r="K52" s="327"/>
      <c r="L52" s="388"/>
      <c r="M52" s="389" t="s">
        <v>616</v>
      </c>
      <c r="N52" s="330">
        <f t="shared" si="6"/>
        <v>55.6</v>
      </c>
      <c r="O52" s="331" t="str">
        <f>VLOOKUP(B52,'Уч ЮН'!$A$3:$G$447,7,FALSE)</f>
        <v>Кудашкина З.К.</v>
      </c>
      <c r="P52" s="54" t="s">
        <v>69</v>
      </c>
      <c r="AE52" s="49"/>
      <c r="AF52" s="49"/>
      <c r="AG52" s="49"/>
      <c r="AH52" s="49"/>
      <c r="AI52" s="49"/>
      <c r="AJ52" s="49"/>
      <c r="AK52" s="49"/>
    </row>
    <row r="53" spans="1:37" s="1" customFormat="1" ht="15">
      <c r="A53" s="72">
        <v>20</v>
      </c>
      <c r="B53" s="47">
        <v>491</v>
      </c>
      <c r="C53" s="48" t="str">
        <f>VLOOKUP(B53,'Уч ЮН'!$A$3:$G$447,2,FALSE)</f>
        <v>Хохлов Егор</v>
      </c>
      <c r="D53" s="91">
        <f>VLOOKUP(B53,'Уч ЮН'!$A$3:$G$447,3,FALSE)</f>
        <v>2003</v>
      </c>
      <c r="E53" s="326" t="str">
        <f>VLOOKUP(B53,'Уч ЮН'!$A$3:$G$447,4,FALSE)</f>
        <v>2</v>
      </c>
      <c r="F53" s="48" t="str">
        <f>VLOOKUP(B53,'Уч ЮН'!$A$3:$G$447,5,FALSE)</f>
        <v>Пензенская</v>
      </c>
      <c r="G53" s="96" t="str">
        <f>VLOOKUP(B53,'Уч ЮН'!$A$3:$G$447,6,FALSE)</f>
        <v>КСШОР</v>
      </c>
      <c r="H53" s="45" t="str">
        <f t="shared" si="4"/>
        <v>55,8</v>
      </c>
      <c r="I53" s="327">
        <f t="shared" si="5"/>
        <v>2</v>
      </c>
      <c r="J53" s="328" t="str">
        <f>VLOOKUP(B53,'Уч ЮН'!$A$3:$I$447,8,FALSE)</f>
        <v>л</v>
      </c>
      <c r="K53" s="327"/>
      <c r="L53" s="388"/>
      <c r="M53" s="389" t="s">
        <v>600</v>
      </c>
      <c r="N53" s="330">
        <f t="shared" si="6"/>
        <v>55.8</v>
      </c>
      <c r="O53" s="331" t="str">
        <f>VLOOKUP(B53,'Уч ЮН'!$A$3:$G$447,7,FALSE)</f>
        <v>Карасик Н.А.,А.Г.</v>
      </c>
      <c r="P53" s="54" t="s">
        <v>71</v>
      </c>
      <c r="AE53" s="49"/>
      <c r="AF53" s="49"/>
      <c r="AG53" s="49"/>
      <c r="AH53" s="49"/>
      <c r="AI53" s="49"/>
      <c r="AJ53" s="49"/>
      <c r="AK53" s="49"/>
    </row>
    <row r="54" spans="1:37" s="1" customFormat="1" ht="15">
      <c r="A54" s="72">
        <v>21</v>
      </c>
      <c r="B54" s="47">
        <v>583</v>
      </c>
      <c r="C54" s="48" t="str">
        <f>VLOOKUP(B54,'Уч ЮН'!$A$3:$G$447,2,FALSE)</f>
        <v>Афтаев Денис</v>
      </c>
      <c r="D54" s="91">
        <f>VLOOKUP(B54,'Уч ЮН'!$A$3:$G$447,3,FALSE)</f>
        <v>2002</v>
      </c>
      <c r="E54" s="326" t="str">
        <f>VLOOKUP(B54,'Уч ЮН'!$A$3:$G$447,4,FALSE)</f>
        <v>2</v>
      </c>
      <c r="F54" s="48" t="str">
        <f>VLOOKUP(B54,'Уч ЮН'!$A$3:$G$447,5,FALSE)</f>
        <v>Пензенская</v>
      </c>
      <c r="G54" s="96" t="str">
        <f>VLOOKUP(B54,'Уч ЮН'!$A$3:$G$447,6,FALSE)</f>
        <v>КСШОР</v>
      </c>
      <c r="H54" s="45" t="str">
        <f t="shared" si="4"/>
        <v>56,0</v>
      </c>
      <c r="I54" s="327">
        <f t="shared" si="5"/>
        <v>2</v>
      </c>
      <c r="J54" s="328" t="str">
        <f>VLOOKUP(B54,'Уч ЮН'!$A$3:$I$447,8,FALSE)</f>
        <v>л</v>
      </c>
      <c r="K54" s="327"/>
      <c r="L54" s="388"/>
      <c r="M54" s="389" t="s">
        <v>598</v>
      </c>
      <c r="N54" s="330">
        <f t="shared" si="6"/>
        <v>56</v>
      </c>
      <c r="O54" s="331" t="str">
        <f>VLOOKUP(B54,'Уч ЮН'!$A$3:$G$447,7,FALSE)</f>
        <v>Конова Т.В.</v>
      </c>
      <c r="P54" s="54" t="s">
        <v>69</v>
      </c>
      <c r="AE54" s="49"/>
      <c r="AF54" s="49"/>
      <c r="AG54" s="49"/>
      <c r="AH54" s="49"/>
      <c r="AI54" s="49"/>
      <c r="AJ54" s="49"/>
      <c r="AK54" s="49"/>
    </row>
    <row r="55" spans="1:37" s="1" customFormat="1" ht="15">
      <c r="A55" s="72">
        <v>22</v>
      </c>
      <c r="B55" s="47">
        <v>515</v>
      </c>
      <c r="C55" s="48" t="str">
        <f>VLOOKUP(B55,'Уч ЮН'!$A$3:$G$447,2,FALSE)</f>
        <v>Гусейнов Михаил</v>
      </c>
      <c r="D55" s="91">
        <f>VLOOKUP(B55,'Уч ЮН'!$A$3:$G$447,3,FALSE)</f>
        <v>2003</v>
      </c>
      <c r="E55" s="326" t="str">
        <f>VLOOKUP(B55,'Уч ЮН'!$A$3:$G$447,4,FALSE)</f>
        <v>2</v>
      </c>
      <c r="F55" s="48" t="str">
        <f>VLOOKUP(B55,'Уч ЮН'!$A$3:$G$447,5,FALSE)</f>
        <v>Пензенская</v>
      </c>
      <c r="G55" s="96" t="str">
        <f>VLOOKUP(B55,'Уч ЮН'!$A$3:$G$447,6,FALSE)</f>
        <v>КСШОР</v>
      </c>
      <c r="H55" s="45" t="str">
        <f t="shared" si="4"/>
        <v>56,0</v>
      </c>
      <c r="I55" s="327">
        <f t="shared" si="5"/>
        <v>2</v>
      </c>
      <c r="J55" s="328" t="str">
        <f>VLOOKUP(B55,'Уч ЮН'!$A$3:$I$447,8,FALSE)</f>
        <v>л</v>
      </c>
      <c r="K55" s="327"/>
      <c r="L55" s="388"/>
      <c r="M55" s="389" t="s">
        <v>598</v>
      </c>
      <c r="N55" s="330">
        <f t="shared" si="6"/>
        <v>56</v>
      </c>
      <c r="O55" s="331" t="str">
        <f>VLOOKUP(B55,'Уч ЮН'!$A$3:$G$447,7,FALSE)</f>
        <v>Карасик Н.А.,А.Г.</v>
      </c>
      <c r="P55" s="54" t="s">
        <v>70</v>
      </c>
      <c r="AE55" s="49"/>
      <c r="AF55" s="49"/>
      <c r="AG55" s="49"/>
      <c r="AH55" s="49"/>
      <c r="AI55" s="49"/>
      <c r="AJ55" s="49"/>
      <c r="AK55" s="49"/>
    </row>
    <row r="56" spans="1:37" s="1" customFormat="1" ht="15">
      <c r="A56" s="72">
        <v>23</v>
      </c>
      <c r="B56" s="47">
        <v>294</v>
      </c>
      <c r="C56" s="48" t="str">
        <f>VLOOKUP(B56,'Уч ЮН'!$A$3:$G$447,2,FALSE)</f>
        <v>Чапанов Георгий</v>
      </c>
      <c r="D56" s="91">
        <f>VLOOKUP(B56,'Уч ЮН'!$A$3:$G$447,3,FALSE)</f>
        <v>2003</v>
      </c>
      <c r="E56" s="326">
        <f>VLOOKUP(B56,'Уч ЮН'!$A$3:$G$447,4,FALSE)</f>
        <v>3</v>
      </c>
      <c r="F56" s="48" t="str">
        <f>VLOOKUP(B56,'Уч ЮН'!$A$3:$G$447,5,FALSE)</f>
        <v>Пензенская</v>
      </c>
      <c r="G56" s="96" t="str">
        <f>VLOOKUP(B56,'Уч ЮН'!$A$3:$G$447,6,FALSE)</f>
        <v>ДЮСШ-2 Кузнецк</v>
      </c>
      <c r="H56" s="45" t="str">
        <f t="shared" si="4"/>
        <v>56,0</v>
      </c>
      <c r="I56" s="327">
        <f t="shared" si="5"/>
        <v>2</v>
      </c>
      <c r="J56" s="328">
        <f>VLOOKUP(B56,'Уч ЮН'!$A$3:$I$447,8,FALSE)</f>
        <v>0</v>
      </c>
      <c r="K56" s="327"/>
      <c r="L56" s="388"/>
      <c r="M56" s="389" t="s">
        <v>598</v>
      </c>
      <c r="N56" s="330">
        <f t="shared" si="6"/>
        <v>56</v>
      </c>
      <c r="O56" s="331" t="str">
        <f>VLOOKUP(B56,'Уч ЮН'!$A$3:$G$447,7,FALSE)</f>
        <v>Акатьев В.В. ,Сафонова Т. В. </v>
      </c>
      <c r="P56" s="54" t="s">
        <v>71</v>
      </c>
      <c r="AE56" s="49"/>
      <c r="AF56" s="49"/>
      <c r="AG56" s="49"/>
      <c r="AH56" s="49"/>
      <c r="AI56" s="49"/>
      <c r="AJ56" s="49"/>
      <c r="AK56" s="49"/>
    </row>
    <row r="57" spans="1:37" s="1" customFormat="1" ht="15">
      <c r="A57" s="72">
        <v>24</v>
      </c>
      <c r="B57" s="47">
        <v>492</v>
      </c>
      <c r="C57" s="48" t="str">
        <f>VLOOKUP(B57,'Уч ЮН'!$A$3:$G$447,2,FALSE)</f>
        <v>Хохлов Матвей</v>
      </c>
      <c r="D57" s="91">
        <f>VLOOKUP(B57,'Уч ЮН'!$A$3:$G$447,3,FALSE)</f>
        <v>2003</v>
      </c>
      <c r="E57" s="326" t="str">
        <f>VLOOKUP(B57,'Уч ЮН'!$A$3:$G$447,4,FALSE)</f>
        <v>2</v>
      </c>
      <c r="F57" s="48" t="str">
        <f>VLOOKUP(B57,'Уч ЮН'!$A$3:$G$447,5,FALSE)</f>
        <v>Пензенская</v>
      </c>
      <c r="G57" s="96" t="str">
        <f>VLOOKUP(B57,'Уч ЮН'!$A$3:$G$447,6,FALSE)</f>
        <v>КСШОР</v>
      </c>
      <c r="H57" s="45" t="str">
        <f t="shared" si="4"/>
        <v>56,4</v>
      </c>
      <c r="I57" s="327">
        <f t="shared" si="5"/>
        <v>2</v>
      </c>
      <c r="J57" s="328" t="str">
        <f>VLOOKUP(B57,'Уч ЮН'!$A$3:$I$447,8,FALSE)</f>
        <v>л</v>
      </c>
      <c r="K57" s="327"/>
      <c r="L57" s="388"/>
      <c r="M57" s="389" t="s">
        <v>626</v>
      </c>
      <c r="N57" s="330">
        <f t="shared" si="6"/>
        <v>56.4</v>
      </c>
      <c r="O57" s="331" t="str">
        <f>VLOOKUP(B57,'Уч ЮН'!$A$3:$G$447,7,FALSE)</f>
        <v>Карасик Н.А.,А.Г.</v>
      </c>
      <c r="P57" s="54" t="s">
        <v>70</v>
      </c>
      <c r="AE57" s="49"/>
      <c r="AF57" s="49"/>
      <c r="AG57" s="49"/>
      <c r="AH57" s="49"/>
      <c r="AI57" s="49"/>
      <c r="AJ57" s="49"/>
      <c r="AK57" s="49"/>
    </row>
    <row r="58" spans="1:37" s="1" customFormat="1" ht="15">
      <c r="A58" s="72">
        <v>25</v>
      </c>
      <c r="B58" s="47">
        <v>188</v>
      </c>
      <c r="C58" s="48" t="str">
        <f>VLOOKUP(B58,'Уч ЮН'!$A$3:$G$447,2,FALSE)</f>
        <v>Зенков Михаил</v>
      </c>
      <c r="D58" s="91">
        <f>VLOOKUP(B58,'Уч ЮН'!$A$3:$G$447,3,FALSE)</f>
        <v>2003</v>
      </c>
      <c r="E58" s="326" t="str">
        <f>VLOOKUP(B58,'Уч ЮН'!$A$3:$G$447,4,FALSE)</f>
        <v>2</v>
      </c>
      <c r="F58" s="48" t="str">
        <f>VLOOKUP(B58,'Уч ЮН'!$A$3:$G$447,5,FALSE)</f>
        <v>Пензенская</v>
      </c>
      <c r="G58" s="96" t="str">
        <f>VLOOKUP(B58,'Уч ЮН'!$A$3:$G$447,6,FALSE)</f>
        <v>СШ-6</v>
      </c>
      <c r="H58" s="45" t="str">
        <f t="shared" si="4"/>
        <v>56,4</v>
      </c>
      <c r="I58" s="327">
        <f t="shared" si="5"/>
        <v>2</v>
      </c>
      <c r="J58" s="328" t="str">
        <f>VLOOKUP(B58,'Уч ЮН'!$A$3:$I$447,8,FALSE)</f>
        <v>л</v>
      </c>
      <c r="K58" s="327"/>
      <c r="L58" s="388"/>
      <c r="M58" s="389" t="s">
        <v>626</v>
      </c>
      <c r="N58" s="330">
        <f t="shared" si="6"/>
        <v>56.4</v>
      </c>
      <c r="O58" s="331" t="str">
        <f>VLOOKUP(B58,'Уч ЮН'!$A$3:$G$447,7,FALSE)</f>
        <v>Зинуков А.В.</v>
      </c>
      <c r="P58" s="54" t="s">
        <v>69</v>
      </c>
      <c r="AE58" s="49"/>
      <c r="AF58" s="49"/>
      <c r="AG58" s="49"/>
      <c r="AH58" s="49"/>
      <c r="AI58" s="49"/>
      <c r="AJ58" s="49"/>
      <c r="AK58" s="49"/>
    </row>
    <row r="59" spans="1:37" s="1" customFormat="1" ht="15">
      <c r="A59" s="72">
        <v>26</v>
      </c>
      <c r="B59" s="47">
        <v>112</v>
      </c>
      <c r="C59" s="48" t="str">
        <f>VLOOKUP(B59,'Уч ЮН'!$A$3:$G$447,2,FALSE)</f>
        <v>Максимов Николай</v>
      </c>
      <c r="D59" s="91">
        <f>VLOOKUP(B59,'Уч ЮН'!$A$3:$G$447,3,FALSE)</f>
        <v>2003</v>
      </c>
      <c r="E59" s="326">
        <f>VLOOKUP(B59,'Уч ЮН'!$A$3:$G$447,4,FALSE)</f>
        <v>3</v>
      </c>
      <c r="F59" s="48" t="str">
        <f>VLOOKUP(B59,'Уч ЮН'!$A$3:$G$447,5,FALSE)</f>
        <v>Саратовская</v>
      </c>
      <c r="G59" s="96" t="str">
        <f>VLOOKUP(B59,'Уч ЮН'!$A$3:$G$447,6,FALSE)</f>
        <v>СШОР-6</v>
      </c>
      <c r="H59" s="45" t="str">
        <f t="shared" si="4"/>
        <v>56,6</v>
      </c>
      <c r="I59" s="327">
        <f t="shared" si="5"/>
        <v>3</v>
      </c>
      <c r="J59" s="328">
        <f>VLOOKUP(B59,'Уч ЮН'!$A$3:$I$447,8,FALSE)</f>
        <v>0</v>
      </c>
      <c r="K59" s="327"/>
      <c r="L59" s="388"/>
      <c r="M59" s="389" t="s">
        <v>599</v>
      </c>
      <c r="N59" s="330">
        <f t="shared" si="6"/>
        <v>56.6</v>
      </c>
      <c r="O59" s="331" t="str">
        <f>VLOOKUP(B59,'Уч ЮН'!$A$3:$G$447,7,FALSE)</f>
        <v>Прокофьева Е.П.</v>
      </c>
      <c r="P59" s="54" t="s">
        <v>569</v>
      </c>
      <c r="AE59" s="49"/>
      <c r="AF59" s="49"/>
      <c r="AG59" s="49"/>
      <c r="AH59" s="49"/>
      <c r="AI59" s="49"/>
      <c r="AJ59" s="49"/>
      <c r="AK59" s="49"/>
    </row>
    <row r="60" spans="1:37" s="1" customFormat="1" ht="15">
      <c r="A60" s="72">
        <v>27</v>
      </c>
      <c r="B60" s="47">
        <v>493</v>
      </c>
      <c r="C60" s="48" t="str">
        <f>VLOOKUP(B60,'Уч ЮН'!$A$3:$G$447,2,FALSE)</f>
        <v>Панькин Сергей</v>
      </c>
      <c r="D60" s="91">
        <f>VLOOKUP(B60,'Уч ЮН'!$A$3:$G$447,3,FALSE)</f>
        <v>2003</v>
      </c>
      <c r="E60" s="326" t="str">
        <f>VLOOKUP(B60,'Уч ЮН'!$A$3:$G$447,4,FALSE)</f>
        <v>3</v>
      </c>
      <c r="F60" s="48" t="str">
        <f>VLOOKUP(B60,'Уч ЮН'!$A$3:$G$447,5,FALSE)</f>
        <v>Пензенская</v>
      </c>
      <c r="G60" s="96" t="str">
        <f>VLOOKUP(B60,'Уч ЮН'!$A$3:$G$447,6,FALSE)</f>
        <v>КСШОР</v>
      </c>
      <c r="H60" s="45" t="str">
        <f t="shared" si="4"/>
        <v>56,7</v>
      </c>
      <c r="I60" s="327">
        <f t="shared" si="5"/>
        <v>3</v>
      </c>
      <c r="J60" s="328" t="str">
        <f>VLOOKUP(B60,'Уч ЮН'!$A$3:$I$447,8,FALSE)</f>
        <v>л</v>
      </c>
      <c r="K60" s="327"/>
      <c r="L60" s="388"/>
      <c r="M60" s="389" t="s">
        <v>608</v>
      </c>
      <c r="N60" s="330">
        <f t="shared" si="6"/>
        <v>56.7</v>
      </c>
      <c r="O60" s="331" t="str">
        <f>VLOOKUP(B60,'Уч ЮН'!$A$3:$G$447,7,FALSE)</f>
        <v>Карасик Н.А.,А.Г.</v>
      </c>
      <c r="P60" s="54" t="s">
        <v>69</v>
      </c>
      <c r="AE60" s="49"/>
      <c r="AF60" s="49"/>
      <c r="AG60" s="49"/>
      <c r="AH60" s="49"/>
      <c r="AI60" s="49"/>
      <c r="AJ60" s="49"/>
      <c r="AK60" s="49"/>
    </row>
    <row r="61" spans="1:37" s="1" customFormat="1" ht="15">
      <c r="A61" s="72">
        <v>28</v>
      </c>
      <c r="B61" s="47">
        <v>68</v>
      </c>
      <c r="C61" s="48" t="str">
        <f>VLOOKUP(B61,'Уч ЮН'!$A$3:$G$447,2,FALSE)</f>
        <v>Литвиненко Даниил</v>
      </c>
      <c r="D61" s="91">
        <f>VLOOKUP(B61,'Уч ЮН'!$A$3:$G$447,3,FALSE)</f>
        <v>2003</v>
      </c>
      <c r="E61" s="326" t="str">
        <f>VLOOKUP(B61,'Уч ЮН'!$A$3:$G$447,4,FALSE)</f>
        <v>3</v>
      </c>
      <c r="F61" s="48" t="str">
        <f>VLOOKUP(B61,'Уч ЮН'!$A$3:$G$447,5,FALSE)</f>
        <v>Саратовская</v>
      </c>
      <c r="G61" s="96" t="str">
        <f>VLOOKUP(B61,'Уч ЮН'!$A$3:$G$447,6,FALSE)</f>
        <v>ДЮСШ Энгельс</v>
      </c>
      <c r="H61" s="45" t="str">
        <f t="shared" si="4"/>
        <v>56,7</v>
      </c>
      <c r="I61" s="327">
        <f t="shared" si="5"/>
        <v>3</v>
      </c>
      <c r="J61" s="328">
        <f>VLOOKUP(B61,'Уч ЮН'!$A$3:$I$447,8,FALSE)</f>
        <v>0</v>
      </c>
      <c r="K61" s="327"/>
      <c r="L61" s="388"/>
      <c r="M61" s="389" t="s">
        <v>608</v>
      </c>
      <c r="N61" s="330">
        <f t="shared" si="6"/>
        <v>56.7</v>
      </c>
      <c r="O61" s="331" t="str">
        <f>VLOOKUP(B61,'Уч ЮН'!$A$3:$G$447,7,FALSE)</f>
        <v>Ромашко М.А.</v>
      </c>
      <c r="P61" s="54" t="s">
        <v>71</v>
      </c>
      <c r="AE61" s="49"/>
      <c r="AF61" s="49"/>
      <c r="AG61" s="49"/>
      <c r="AH61" s="49"/>
      <c r="AI61" s="49"/>
      <c r="AJ61" s="49"/>
      <c r="AK61" s="49"/>
    </row>
    <row r="62" spans="1:37" s="1" customFormat="1" ht="15">
      <c r="A62" s="72">
        <v>29</v>
      </c>
      <c r="B62" s="47">
        <v>610</v>
      </c>
      <c r="C62" s="48" t="str">
        <f>VLOOKUP(B62,'Уч ЮН'!$A$3:$G$447,2,FALSE)</f>
        <v>Козлов Никита</v>
      </c>
      <c r="D62" s="91">
        <f>VLOOKUP(B62,'Уч ЮН'!$A$3:$G$447,3,FALSE)</f>
        <v>2002</v>
      </c>
      <c r="E62" s="326" t="str">
        <f>VLOOKUP(B62,'Уч ЮН'!$A$3:$G$447,4,FALSE)</f>
        <v>2</v>
      </c>
      <c r="F62" s="48" t="str">
        <f>VLOOKUP(B62,'Уч ЮН'!$A$3:$G$447,5,FALSE)</f>
        <v>Пензенская</v>
      </c>
      <c r="G62" s="96" t="str">
        <f>VLOOKUP(B62,'Уч ЮН'!$A$3:$G$447,6,FALSE)</f>
        <v>СШ-6</v>
      </c>
      <c r="H62" s="45" t="str">
        <f t="shared" si="4"/>
        <v>57,2</v>
      </c>
      <c r="I62" s="327">
        <f t="shared" si="5"/>
        <v>3</v>
      </c>
      <c r="J62" s="328" t="str">
        <f>VLOOKUP(B62,'Уч ЮН'!$A$3:$I$447,8,FALSE)</f>
        <v>л</v>
      </c>
      <c r="K62" s="327"/>
      <c r="L62" s="388"/>
      <c r="M62" s="389" t="s">
        <v>617</v>
      </c>
      <c r="N62" s="330">
        <f t="shared" si="6"/>
        <v>57.2</v>
      </c>
      <c r="O62" s="331" t="str">
        <f>VLOOKUP(B62,'Уч ЮН'!$A$3:$G$447,7,FALSE)</f>
        <v>Красновы Р.Б.,К.И.</v>
      </c>
      <c r="P62" s="54" t="s">
        <v>569</v>
      </c>
      <c r="AE62" s="49"/>
      <c r="AF62" s="49"/>
      <c r="AG62" s="49"/>
      <c r="AH62" s="49"/>
      <c r="AI62" s="49"/>
      <c r="AJ62" s="49"/>
      <c r="AK62" s="49"/>
    </row>
    <row r="63" spans="1:37" s="1" customFormat="1" ht="15">
      <c r="A63" s="72">
        <v>30</v>
      </c>
      <c r="B63" s="47">
        <v>236</v>
      </c>
      <c r="C63" s="48" t="str">
        <f>VLOOKUP(B63,'Уч ЮН'!$A$3:$G$447,2,FALSE)</f>
        <v>Ильин Никита </v>
      </c>
      <c r="D63" s="91">
        <f>VLOOKUP(B63,'Уч ЮН'!$A$3:$G$447,3,FALSE)</f>
        <v>2003</v>
      </c>
      <c r="E63" s="326">
        <f>VLOOKUP(B63,'Уч ЮН'!$A$3:$G$447,4,FALSE)</f>
        <v>0</v>
      </c>
      <c r="F63" s="48" t="str">
        <f>VLOOKUP(B63,'Уч ЮН'!$A$3:$G$447,5,FALSE)</f>
        <v>Пензенская</v>
      </c>
      <c r="G63" s="96" t="str">
        <f>VLOOKUP(B63,'Уч ЮН'!$A$3:$G$447,6,FALSE)</f>
        <v>ДЮСШ Сердобск</v>
      </c>
      <c r="H63" s="45" t="str">
        <f t="shared" si="4"/>
        <v>58,2</v>
      </c>
      <c r="I63" s="327">
        <f t="shared" si="5"/>
        <v>3</v>
      </c>
      <c r="J63" s="328">
        <f>VLOOKUP(B63,'Уч ЮН'!$A$3:$I$447,8,FALSE)</f>
        <v>0</v>
      </c>
      <c r="K63" s="327"/>
      <c r="L63" s="388"/>
      <c r="M63" s="389" t="s">
        <v>618</v>
      </c>
      <c r="N63" s="330">
        <f t="shared" si="6"/>
        <v>58.2</v>
      </c>
      <c r="O63" s="331" t="str">
        <f>VLOOKUP(B63,'Уч ЮН'!$A$3:$G$447,7,FALSE)</f>
        <v>Янина Е.С.</v>
      </c>
      <c r="P63" s="54" t="s">
        <v>569</v>
      </c>
      <c r="AE63" s="49"/>
      <c r="AF63" s="49"/>
      <c r="AG63" s="49"/>
      <c r="AH63" s="49"/>
      <c r="AI63" s="49"/>
      <c r="AJ63" s="49"/>
      <c r="AK63" s="49"/>
    </row>
    <row r="64" spans="1:37" s="1" customFormat="1" ht="15">
      <c r="A64" s="72">
        <v>31</v>
      </c>
      <c r="B64" s="47">
        <v>69</v>
      </c>
      <c r="C64" s="48" t="str">
        <f>VLOOKUP(B64,'Уч ЮН'!$A$3:$G$447,2,FALSE)</f>
        <v>Горошилов Никита</v>
      </c>
      <c r="D64" s="91">
        <f>VLOOKUP(B64,'Уч ЮН'!$A$3:$G$447,3,FALSE)</f>
        <v>2003</v>
      </c>
      <c r="E64" s="326" t="str">
        <f>VLOOKUP(B64,'Уч ЮН'!$A$3:$G$447,4,FALSE)</f>
        <v>3</v>
      </c>
      <c r="F64" s="48" t="str">
        <f>VLOOKUP(B64,'Уч ЮН'!$A$3:$G$447,5,FALSE)</f>
        <v>Саратовская</v>
      </c>
      <c r="G64" s="96" t="str">
        <f>VLOOKUP(B64,'Уч ЮН'!$A$3:$G$447,6,FALSE)</f>
        <v>ДЮСШ Энгельс</v>
      </c>
      <c r="H64" s="45" t="str">
        <f aca="true" t="shared" si="7" ref="H64:H72">CONCATENATE(L64,":",M64)</f>
        <v>1:00,0</v>
      </c>
      <c r="I64" s="327">
        <f t="shared" si="5"/>
        <v>3</v>
      </c>
      <c r="J64" s="328">
        <f>VLOOKUP(B64,'Уч ЮН'!$A$3:$I$447,8,FALSE)</f>
        <v>0</v>
      </c>
      <c r="K64" s="327"/>
      <c r="L64" s="388">
        <v>1</v>
      </c>
      <c r="M64" s="389" t="s">
        <v>612</v>
      </c>
      <c r="N64" s="330">
        <f t="shared" si="6"/>
        <v>100</v>
      </c>
      <c r="O64" s="331" t="str">
        <f>VLOOKUP(B64,'Уч ЮН'!$A$3:$G$447,7,FALSE)</f>
        <v>Ромашко М.А.</v>
      </c>
      <c r="P64" s="54" t="s">
        <v>569</v>
      </c>
      <c r="AE64" s="49"/>
      <c r="AF64" s="49"/>
      <c r="AG64" s="49"/>
      <c r="AH64" s="49"/>
      <c r="AI64" s="49"/>
      <c r="AJ64" s="49"/>
      <c r="AK64" s="49"/>
    </row>
    <row r="65" spans="1:37" s="1" customFormat="1" ht="15">
      <c r="A65" s="72">
        <v>32</v>
      </c>
      <c r="B65" s="47">
        <v>217</v>
      </c>
      <c r="C65" s="48" t="str">
        <f>VLOOKUP(B65,'Уч ЮН'!$A$3:$G$447,2,FALSE)</f>
        <v>Ниязов Убайдулло</v>
      </c>
      <c r="D65" s="91">
        <f>VLOOKUP(B65,'Уч ЮН'!$A$3:$G$447,3,FALSE)</f>
        <v>2003</v>
      </c>
      <c r="E65" s="326">
        <f>VLOOKUP(B65,'Уч ЮН'!$A$3:$G$447,4,FALSE)</f>
        <v>3</v>
      </c>
      <c r="F65" s="48" t="str">
        <f>VLOOKUP(B65,'Уч ЮН'!$A$3:$G$447,5,FALSE)</f>
        <v>Пензенская</v>
      </c>
      <c r="G65" s="96" t="str">
        <f>VLOOKUP(B65,'Уч ЮН'!$A$3:$G$447,6,FALSE)</f>
        <v>ДЮСШ Нижнеломовский</v>
      </c>
      <c r="H65" s="45" t="str">
        <f t="shared" si="7"/>
        <v>1:02,9</v>
      </c>
      <c r="I65" s="327" t="str">
        <f t="shared" si="5"/>
        <v>1ю</v>
      </c>
      <c r="J65" s="328">
        <f>VLOOKUP(B65,'Уч ЮН'!$A$3:$I$447,8,FALSE)</f>
        <v>0</v>
      </c>
      <c r="K65" s="327"/>
      <c r="L65" s="388">
        <v>1</v>
      </c>
      <c r="M65" s="389" t="s">
        <v>572</v>
      </c>
      <c r="N65" s="330">
        <f t="shared" si="6"/>
        <v>102.9</v>
      </c>
      <c r="O65" s="331" t="str">
        <f>VLOOKUP(B65,'Уч ЮН'!$A$3:$G$447,7,FALSE)</f>
        <v>Курлыкин Д.Ю. Попов А.Ю.</v>
      </c>
      <c r="P65" s="54" t="s">
        <v>569</v>
      </c>
      <c r="AE65" s="49"/>
      <c r="AF65" s="49"/>
      <c r="AG65" s="49"/>
      <c r="AH65" s="49"/>
      <c r="AI65" s="49"/>
      <c r="AJ65" s="49"/>
      <c r="AK65" s="49"/>
    </row>
    <row r="66" spans="1:37" s="1" customFormat="1" ht="15">
      <c r="A66" s="72">
        <v>33</v>
      </c>
      <c r="B66" s="47">
        <v>242</v>
      </c>
      <c r="C66" s="48" t="str">
        <f>VLOOKUP(B66,'Уч ЮН'!$A$3:$G$447,2,FALSE)</f>
        <v>Астафьев Иван</v>
      </c>
      <c r="D66" s="91">
        <f>VLOOKUP(B66,'Уч ЮН'!$A$3:$G$447,3,FALSE)</f>
        <v>2002</v>
      </c>
      <c r="E66" s="326">
        <f>VLOOKUP(B66,'Уч ЮН'!$A$3:$G$447,4,FALSE)</f>
        <v>0</v>
      </c>
      <c r="F66" s="48" t="str">
        <f>VLOOKUP(B66,'Уч ЮН'!$A$3:$G$447,5,FALSE)</f>
        <v>Пензенская</v>
      </c>
      <c r="G66" s="96" t="str">
        <f>VLOOKUP(B66,'Уч ЮН'!$A$3:$G$447,6,FALSE)</f>
        <v>ДЮСШ Сердобск</v>
      </c>
      <c r="H66" s="45" t="str">
        <f t="shared" si="7"/>
        <v>1:03,9</v>
      </c>
      <c r="I66" s="327" t="str">
        <f t="shared" si="5"/>
        <v>1ю</v>
      </c>
      <c r="J66" s="328">
        <f>VLOOKUP(B66,'Уч ЮН'!$A$3:$I$447,8,FALSE)</f>
        <v>0</v>
      </c>
      <c r="K66" s="327"/>
      <c r="L66" s="388">
        <v>1</v>
      </c>
      <c r="M66" s="389" t="s">
        <v>638</v>
      </c>
      <c r="N66" s="330">
        <f t="shared" si="6"/>
        <v>103.9</v>
      </c>
      <c r="O66" s="331" t="str">
        <f>VLOOKUP(B66,'Уч ЮН'!$A$3:$G$447,7,FALSE)</f>
        <v>Янина Е.С.</v>
      </c>
      <c r="P66" s="54"/>
      <c r="AE66" s="49"/>
      <c r="AF66" s="49"/>
      <c r="AG66" s="49"/>
      <c r="AH66" s="49"/>
      <c r="AI66" s="49"/>
      <c r="AJ66" s="49"/>
      <c r="AK66" s="49"/>
    </row>
    <row r="67" spans="1:37" s="1" customFormat="1" ht="15">
      <c r="A67" s="72">
        <v>34</v>
      </c>
      <c r="B67" s="47">
        <v>215</v>
      </c>
      <c r="C67" s="48" t="str">
        <f>VLOOKUP(B67,'Уч ЮН'!$A$3:$G$447,2,FALSE)</f>
        <v>Зимин Сергей</v>
      </c>
      <c r="D67" s="91">
        <f>VLOOKUP(B67,'Уч ЮН'!$A$3:$G$447,3,FALSE)</f>
        <v>2003</v>
      </c>
      <c r="E67" s="326">
        <f>VLOOKUP(B67,'Уч ЮН'!$A$3:$G$447,4,FALSE)</f>
        <v>3</v>
      </c>
      <c r="F67" s="48" t="str">
        <f>VLOOKUP(B67,'Уч ЮН'!$A$3:$G$447,5,FALSE)</f>
        <v>Пензенская</v>
      </c>
      <c r="G67" s="96" t="str">
        <f>VLOOKUP(B67,'Уч ЮН'!$A$3:$G$447,6,FALSE)</f>
        <v>ДЮСШ Нижнеломовский</v>
      </c>
      <c r="H67" s="45" t="str">
        <f t="shared" si="7"/>
        <v>1:05,4</v>
      </c>
      <c r="I67" s="327" t="str">
        <f t="shared" si="5"/>
        <v>1ю</v>
      </c>
      <c r="J67" s="328">
        <f>VLOOKUP(B67,'Уч ЮН'!$A$3:$I$447,8,FALSE)</f>
        <v>0</v>
      </c>
      <c r="K67" s="327"/>
      <c r="L67" s="388">
        <v>1</v>
      </c>
      <c r="M67" s="389" t="s">
        <v>601</v>
      </c>
      <c r="N67" s="330">
        <f t="shared" si="6"/>
        <v>105.4</v>
      </c>
      <c r="O67" s="331" t="str">
        <f>VLOOKUP(B67,'Уч ЮН'!$A$3:$G$447,7,FALSE)</f>
        <v>Бесчастнова Л.Н.</v>
      </c>
      <c r="P67" s="54" t="s">
        <v>69</v>
      </c>
      <c r="AE67" s="49"/>
      <c r="AF67" s="49"/>
      <c r="AG67" s="49"/>
      <c r="AH67" s="49"/>
      <c r="AI67" s="49"/>
      <c r="AJ67" s="49"/>
      <c r="AK67" s="49"/>
    </row>
    <row r="68" spans="1:37" s="1" customFormat="1" ht="15">
      <c r="A68" s="72">
        <v>35</v>
      </c>
      <c r="B68" s="47">
        <v>218</v>
      </c>
      <c r="C68" s="48" t="str">
        <f>VLOOKUP(B68,'Уч ЮН'!$A$3:$G$447,2,FALSE)</f>
        <v>Расстегаев Алексей</v>
      </c>
      <c r="D68" s="91">
        <f>VLOOKUP(B68,'Уч ЮН'!$A$3:$G$447,3,FALSE)</f>
        <v>2003</v>
      </c>
      <c r="E68" s="326">
        <f>VLOOKUP(B68,'Уч ЮН'!$A$3:$G$447,4,FALSE)</f>
        <v>3</v>
      </c>
      <c r="F68" s="48" t="str">
        <f>VLOOKUP(B68,'Уч ЮН'!$A$3:$G$447,5,FALSE)</f>
        <v>Пензенская</v>
      </c>
      <c r="G68" s="96" t="str">
        <f>VLOOKUP(B68,'Уч ЮН'!$A$3:$G$447,6,FALSE)</f>
        <v>ДЮСШ Нижнеломовский</v>
      </c>
      <c r="H68" s="45" t="str">
        <f t="shared" si="7"/>
        <v>1:05,9</v>
      </c>
      <c r="I68" s="327" t="str">
        <f t="shared" si="5"/>
        <v>2ю</v>
      </c>
      <c r="J68" s="328">
        <f>VLOOKUP(B68,'Уч ЮН'!$A$3:$I$447,8,FALSE)</f>
        <v>0</v>
      </c>
      <c r="K68" s="327"/>
      <c r="L68" s="388">
        <v>1</v>
      </c>
      <c r="M68" s="389" t="s">
        <v>604</v>
      </c>
      <c r="N68" s="330">
        <f t="shared" si="6"/>
        <v>105.9</v>
      </c>
      <c r="O68" s="331" t="str">
        <f>VLOOKUP(B68,'Уч ЮН'!$A$3:$G$447,7,FALSE)</f>
        <v>Курлыкин Д.Ю. Попов А.Ю.</v>
      </c>
      <c r="P68" s="54" t="s">
        <v>69</v>
      </c>
      <c r="AE68" s="49"/>
      <c r="AF68" s="49"/>
      <c r="AG68" s="49"/>
      <c r="AH68" s="49"/>
      <c r="AI68" s="49"/>
      <c r="AJ68" s="49"/>
      <c r="AK68" s="49"/>
    </row>
    <row r="69" spans="1:37" s="1" customFormat="1" ht="15">
      <c r="A69" s="72"/>
      <c r="B69" s="47">
        <v>609</v>
      </c>
      <c r="C69" s="48" t="str">
        <f>VLOOKUP(B69,'Уч ЮН'!$A$3:$G$447,2,FALSE)</f>
        <v>Дужников Даниил</v>
      </c>
      <c r="D69" s="91">
        <f>VLOOKUP(B69,'Уч ЮН'!$A$3:$G$447,3,FALSE)</f>
        <v>2003</v>
      </c>
      <c r="E69" s="326" t="str">
        <f>VLOOKUP(B69,'Уч ЮН'!$A$3:$G$447,4,FALSE)</f>
        <v>2</v>
      </c>
      <c r="F69" s="48" t="str">
        <f>VLOOKUP(B69,'Уч ЮН'!$A$3:$G$447,5,FALSE)</f>
        <v>Пензенская</v>
      </c>
      <c r="G69" s="96" t="str">
        <f>VLOOKUP(B69,'Уч ЮН'!$A$3:$G$447,6,FALSE)</f>
        <v>СШ-6</v>
      </c>
      <c r="H69" s="45" t="str">
        <f>CONCATENATE(L69,"",M69)</f>
        <v>дисквл.</v>
      </c>
      <c r="I69" s="327"/>
      <c r="J69" s="328" t="str">
        <f>VLOOKUP(B69,'Уч ЮН'!$A$3:$I$447,8,FALSE)</f>
        <v>л</v>
      </c>
      <c r="K69" s="327"/>
      <c r="L69" s="388"/>
      <c r="M69" s="389" t="s">
        <v>607</v>
      </c>
      <c r="N69" s="330" t="e">
        <f t="shared" si="6"/>
        <v>#VALUE!</v>
      </c>
      <c r="O69" s="331" t="str">
        <f>VLOOKUP(B69,'Уч ЮН'!$A$3:$G$447,7,FALSE)</f>
        <v>Красновы Р.Б.,К.И.</v>
      </c>
      <c r="P69" s="54" t="s">
        <v>70</v>
      </c>
      <c r="AE69" s="49"/>
      <c r="AF69" s="49"/>
      <c r="AG69" s="49"/>
      <c r="AH69" s="49"/>
      <c r="AI69" s="49"/>
      <c r="AJ69" s="49"/>
      <c r="AK69" s="49"/>
    </row>
    <row r="70" spans="1:37" s="1" customFormat="1" ht="15">
      <c r="A70" s="72"/>
      <c r="B70" s="47">
        <v>187</v>
      </c>
      <c r="C70" s="48" t="str">
        <f>VLOOKUP(B70,'Уч ЮН'!$A$3:$G$447,2,FALSE)</f>
        <v>Кочетков Макар</v>
      </c>
      <c r="D70" s="91">
        <f>VLOOKUP(B70,'Уч ЮН'!$A$3:$G$447,3,FALSE)</f>
        <v>2003</v>
      </c>
      <c r="E70" s="326" t="str">
        <f>VLOOKUP(B70,'Уч ЮН'!$A$3:$G$447,4,FALSE)</f>
        <v>2</v>
      </c>
      <c r="F70" s="48" t="str">
        <f>VLOOKUP(B70,'Уч ЮН'!$A$3:$G$447,5,FALSE)</f>
        <v>Пензенская</v>
      </c>
      <c r="G70" s="96" t="str">
        <f>VLOOKUP(B70,'Уч ЮН'!$A$3:$G$447,6,FALSE)</f>
        <v>СШ-6</v>
      </c>
      <c r="H70" s="45" t="str">
        <f>CONCATENATE(L70,"",M70)</f>
        <v>дисквл.</v>
      </c>
      <c r="I70" s="327"/>
      <c r="J70" s="328" t="str">
        <f>VLOOKUP(B70,'Уч ЮН'!$A$3:$I$447,8,FALSE)</f>
        <v>л</v>
      </c>
      <c r="K70" s="327"/>
      <c r="L70" s="388"/>
      <c r="M70" s="389" t="s">
        <v>607</v>
      </c>
      <c r="N70" s="330" t="e">
        <f t="shared" si="6"/>
        <v>#VALUE!</v>
      </c>
      <c r="O70" s="331" t="str">
        <f>VLOOKUP(B70,'Уч ЮН'!$A$3:$G$447,7,FALSE)</f>
        <v>Зинуков А.В.</v>
      </c>
      <c r="P70" s="54"/>
      <c r="AE70" s="49"/>
      <c r="AF70" s="49"/>
      <c r="AG70" s="49"/>
      <c r="AH70" s="49"/>
      <c r="AI70" s="49"/>
      <c r="AJ70" s="49"/>
      <c r="AK70" s="49"/>
    </row>
    <row r="71" spans="1:37" s="1" customFormat="1" ht="15" hidden="1">
      <c r="A71" s="72"/>
      <c r="B71" s="47">
        <v>308</v>
      </c>
      <c r="C71" s="48" t="str">
        <f>VLOOKUP(B71,'Уч ЮН'!$A$3:$G$447,2,FALSE)</f>
        <v>Панасюк Михаил</v>
      </c>
      <c r="D71" s="91">
        <f>VLOOKUP(B71,'Уч ЮН'!$A$3:$G$447,3,FALSE)</f>
        <v>2003</v>
      </c>
      <c r="E71" s="326">
        <f>VLOOKUP(B71,'Уч ЮН'!$A$3:$G$447,4,FALSE)</f>
        <v>0</v>
      </c>
      <c r="F71" s="48" t="str">
        <f>VLOOKUP(B71,'Уч ЮН'!$A$3:$G$447,5,FALSE)</f>
        <v>Пензенская</v>
      </c>
      <c r="G71" s="96" t="str">
        <f>VLOOKUP(B71,'Уч ЮН'!$A$3:$G$447,6,FALSE)</f>
        <v>ДЮСШ Башмаково</v>
      </c>
      <c r="H71" s="45" t="str">
        <f t="shared" si="7"/>
        <v>:н.я.</v>
      </c>
      <c r="I71" s="327"/>
      <c r="J71" s="328">
        <f>VLOOKUP(B71,'Уч ЮН'!$A$3:$I$447,8,FALSE)</f>
        <v>0</v>
      </c>
      <c r="K71" s="327"/>
      <c r="L71" s="388"/>
      <c r="M71" s="389" t="s">
        <v>590</v>
      </c>
      <c r="N71" s="330" t="e">
        <f t="shared" si="6"/>
        <v>#VALUE!</v>
      </c>
      <c r="O71" s="331" t="str">
        <f>VLOOKUP(B71,'Уч ЮН'!$A$3:$G$447,7,FALSE)</f>
        <v>Васин И.С.</v>
      </c>
      <c r="P71" s="54"/>
      <c r="AE71" s="49"/>
      <c r="AF71" s="49"/>
      <c r="AG71" s="49"/>
      <c r="AH71" s="49"/>
      <c r="AI71" s="49"/>
      <c r="AJ71" s="49"/>
      <c r="AK71" s="49"/>
    </row>
    <row r="72" spans="1:37" s="1" customFormat="1" ht="15" hidden="1">
      <c r="A72" s="72"/>
      <c r="B72" s="47">
        <v>322</v>
      </c>
      <c r="C72" s="48" t="str">
        <f>VLOOKUP(B72,'Уч ЮН'!$A$3:$G$447,2,FALSE)</f>
        <v>Горчев Артём</v>
      </c>
      <c r="D72" s="91">
        <f>VLOOKUP(B72,'Уч ЮН'!$A$3:$G$447,3,FALSE)</f>
        <v>2003</v>
      </c>
      <c r="E72" s="326" t="str">
        <f>VLOOKUP(B72,'Уч ЮН'!$A$3:$G$447,4,FALSE)</f>
        <v>2</v>
      </c>
      <c r="F72" s="48" t="str">
        <f>VLOOKUP(B72,'Уч ЮН'!$A$3:$G$447,5,FALSE)</f>
        <v>Тульская</v>
      </c>
      <c r="G72" s="96" t="str">
        <f>VLOOKUP(B72,'Уч ЮН'!$A$3:$G$447,6,FALSE)</f>
        <v>ЦСП-СШОР л/а</v>
      </c>
      <c r="H72" s="45" t="str">
        <f t="shared" si="7"/>
        <v>:н.я.</v>
      </c>
      <c r="I72" s="327"/>
      <c r="J72" s="328">
        <f>VLOOKUP(B72,'Уч ЮН'!$A$3:$I$447,8,FALSE)</f>
        <v>0</v>
      </c>
      <c r="K72" s="327"/>
      <c r="L72" s="388"/>
      <c r="M72" s="389" t="s">
        <v>590</v>
      </c>
      <c r="N72" s="330" t="e">
        <f t="shared" si="6"/>
        <v>#VALUE!</v>
      </c>
      <c r="O72" s="331" t="str">
        <f>VLOOKUP(B72,'Уч ЮН'!$A$3:$G$447,7,FALSE)</f>
        <v>Веселова С.Ю.</v>
      </c>
      <c r="P72" s="54"/>
      <c r="AE72" s="49"/>
      <c r="AF72" s="49"/>
      <c r="AG72" s="49"/>
      <c r="AH72" s="49"/>
      <c r="AI72" s="49"/>
      <c r="AJ72" s="49"/>
      <c r="AK72" s="49"/>
    </row>
    <row r="73" spans="1:37" s="1" customFormat="1" ht="15" hidden="1">
      <c r="A73" s="72"/>
      <c r="B73" s="47">
        <v>292</v>
      </c>
      <c r="C73" s="48" t="str">
        <f>VLOOKUP(B73,'Уч ЮН'!$A$3:$G$447,2,FALSE)</f>
        <v>Ташлинцев Георгий</v>
      </c>
      <c r="D73" s="91">
        <f>VLOOKUP(B73,'Уч ЮН'!$A$3:$G$447,3,FALSE)</f>
        <v>2002</v>
      </c>
      <c r="E73" s="326">
        <f>VLOOKUP(B73,'Уч ЮН'!$A$3:$G$447,4,FALSE)</f>
        <v>3</v>
      </c>
      <c r="F73" s="48" t="str">
        <f>VLOOKUP(B73,'Уч ЮН'!$A$3:$G$447,5,FALSE)</f>
        <v>Пензенская</v>
      </c>
      <c r="G73" s="96" t="str">
        <f>VLOOKUP(B73,'Уч ЮН'!$A$3:$G$447,6,FALSE)</f>
        <v>ДЮСШ-2 Кузнецк</v>
      </c>
      <c r="H73" s="45" t="str">
        <f>CONCATENATE(L73,"",M73)</f>
        <v>н.я.</v>
      </c>
      <c r="I73" s="327"/>
      <c r="J73" s="328">
        <f>VLOOKUP(B73,'Уч ЮН'!$A$3:$I$447,8,FALSE)</f>
        <v>0</v>
      </c>
      <c r="K73" s="327"/>
      <c r="L73" s="388"/>
      <c r="M73" s="389" t="s">
        <v>590</v>
      </c>
      <c r="N73" s="330" t="e">
        <f t="shared" si="6"/>
        <v>#VALUE!</v>
      </c>
      <c r="O73" s="331" t="str">
        <f>VLOOKUP(B73,'Уч ЮН'!$A$3:$G$447,7,FALSE)</f>
        <v>Акатьев В.В.</v>
      </c>
      <c r="P73" s="54"/>
      <c r="AE73" s="49"/>
      <c r="AF73" s="49"/>
      <c r="AG73" s="49"/>
      <c r="AH73" s="49"/>
      <c r="AI73" s="49"/>
      <c r="AJ73" s="49"/>
      <c r="AK73" s="49"/>
    </row>
    <row r="74" spans="1:37" s="1" customFormat="1" ht="15" hidden="1">
      <c r="A74" s="72"/>
      <c r="B74" s="47">
        <v>292</v>
      </c>
      <c r="C74" s="48" t="str">
        <f>VLOOKUP(B74,'Уч ЮН'!$A$3:$G$447,2,FALSE)</f>
        <v>Ташлинцев Георгий</v>
      </c>
      <c r="D74" s="91">
        <f>VLOOKUP(B74,'Уч ЮН'!$A$3:$G$447,3,FALSE)</f>
        <v>2002</v>
      </c>
      <c r="E74" s="326">
        <f>VLOOKUP(B74,'Уч ЮН'!$A$3:$G$447,4,FALSE)</f>
        <v>3</v>
      </c>
      <c r="F74" s="48" t="str">
        <f>VLOOKUP(B74,'Уч ЮН'!$A$3:$G$447,5,FALSE)</f>
        <v>Пензенская</v>
      </c>
      <c r="G74" s="96" t="str">
        <f>VLOOKUP(B74,'Уч ЮН'!$A$3:$G$447,6,FALSE)</f>
        <v>ДЮСШ-2 Кузнецк</v>
      </c>
      <c r="H74" s="45" t="str">
        <f>CONCATENATE(L74,":",M74)</f>
        <v>:н.я.</v>
      </c>
      <c r="I74" s="327"/>
      <c r="J74" s="328">
        <f>VLOOKUP(B74,'Уч ЮН'!$A$3:$I$447,8,FALSE)</f>
        <v>0</v>
      </c>
      <c r="K74" s="327"/>
      <c r="L74" s="388"/>
      <c r="M74" s="389" t="s">
        <v>590</v>
      </c>
      <c r="N74" s="330" t="e">
        <f t="shared" si="6"/>
        <v>#VALUE!</v>
      </c>
      <c r="O74" s="331" t="str">
        <f>VLOOKUP(B74,'Уч ЮН'!$A$3:$G$447,7,FALSE)</f>
        <v>Акатьев В.В.</v>
      </c>
      <c r="P74" s="54"/>
      <c r="AE74" s="49"/>
      <c r="AF74" s="49"/>
      <c r="AG74" s="49"/>
      <c r="AH74" s="49"/>
      <c r="AI74" s="49"/>
      <c r="AJ74" s="49"/>
      <c r="AK74" s="49"/>
    </row>
    <row r="75" spans="1:37" s="64" customFormat="1" ht="15.75" customHeight="1">
      <c r="A75" s="462" t="s">
        <v>95</v>
      </c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53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s="64" customFormat="1" ht="15.75" customHeight="1">
      <c r="A76" s="463" t="s">
        <v>40</v>
      </c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53"/>
      <c r="V76" s="53"/>
      <c r="W76" s="1"/>
      <c r="X76" s="16"/>
      <c r="AE76" s="78"/>
      <c r="AF76" s="78"/>
      <c r="AG76" s="78"/>
      <c r="AH76" s="78"/>
      <c r="AI76" s="78"/>
      <c r="AJ76" s="78"/>
      <c r="AK76" s="78"/>
    </row>
    <row r="77" spans="1:37" s="1" customFormat="1" ht="12.75" customHeight="1" hidden="1">
      <c r="A77" s="372"/>
      <c r="B77" s="373"/>
      <c r="C77" s="374"/>
      <c r="D77" s="375"/>
      <c r="E77" s="372"/>
      <c r="F77" s="372"/>
      <c r="G77" s="347"/>
      <c r="H77" s="372"/>
      <c r="I77" s="372"/>
      <c r="J77" s="376"/>
      <c r="K77" s="309" t="s">
        <v>49</v>
      </c>
      <c r="L77" s="375"/>
      <c r="M77" s="391"/>
      <c r="N77" s="377"/>
      <c r="O77" s="372" t="s">
        <v>48</v>
      </c>
      <c r="P77" s="392"/>
      <c r="Q77" s="372"/>
      <c r="R77" s="372"/>
      <c r="S77" s="372"/>
      <c r="T77" s="372"/>
      <c r="U77" s="53"/>
      <c r="V77" s="53"/>
      <c r="X77" s="16"/>
      <c r="AE77" s="49"/>
      <c r="AF77" s="49"/>
      <c r="AG77" s="49"/>
      <c r="AH77" s="49"/>
      <c r="AI77" s="49"/>
      <c r="AJ77" s="49"/>
      <c r="AK77" s="49"/>
    </row>
    <row r="78" spans="1:37" s="80" customFormat="1" ht="13.5" customHeight="1">
      <c r="A78" s="379"/>
      <c r="B78" s="373"/>
      <c r="C78" s="380" t="s">
        <v>45</v>
      </c>
      <c r="D78" s="381"/>
      <c r="E78" s="382"/>
      <c r="F78" s="383"/>
      <c r="H78" s="372"/>
      <c r="I78" s="372"/>
      <c r="J78" s="376"/>
      <c r="K78" s="309" t="s">
        <v>50</v>
      </c>
      <c r="L78" s="141"/>
      <c r="M78" s="292"/>
      <c r="N78" s="43"/>
      <c r="O78" s="372" t="s">
        <v>48</v>
      </c>
      <c r="P78" s="467" t="s">
        <v>27</v>
      </c>
      <c r="Q78" s="467"/>
      <c r="R78" s="468" t="s">
        <v>555</v>
      </c>
      <c r="S78" s="468"/>
      <c r="T78" s="468"/>
      <c r="U78" s="32"/>
      <c r="V78" s="1"/>
      <c r="W78" s="1"/>
      <c r="X78" s="16"/>
      <c r="AE78" s="133"/>
      <c r="AF78" s="133"/>
      <c r="AG78" s="133"/>
      <c r="AH78" s="133"/>
      <c r="AI78" s="133"/>
      <c r="AJ78" s="133"/>
      <c r="AK78" s="133"/>
    </row>
    <row r="79" spans="1:37" s="17" customFormat="1" ht="24.75" customHeight="1">
      <c r="A79" s="28" t="s">
        <v>2</v>
      </c>
      <c r="B79" s="28" t="s">
        <v>24</v>
      </c>
      <c r="C79" s="28" t="s">
        <v>3</v>
      </c>
      <c r="D79" s="90" t="s">
        <v>83</v>
      </c>
      <c r="E79" s="28" t="s">
        <v>5</v>
      </c>
      <c r="F79" s="28" t="s">
        <v>6</v>
      </c>
      <c r="G79" s="79" t="s">
        <v>8</v>
      </c>
      <c r="H79" s="75" t="s">
        <v>10</v>
      </c>
      <c r="I79" s="76" t="s">
        <v>17</v>
      </c>
      <c r="J79" s="76"/>
      <c r="K79" s="76" t="s">
        <v>55</v>
      </c>
      <c r="L79" s="90" t="s">
        <v>22</v>
      </c>
      <c r="M79" s="293" t="s">
        <v>23</v>
      </c>
      <c r="N79" s="74" t="s">
        <v>25</v>
      </c>
      <c r="O79" s="73" t="s">
        <v>11</v>
      </c>
      <c r="P79" s="466" t="s">
        <v>12</v>
      </c>
      <c r="Q79" s="466"/>
      <c r="R79" s="466"/>
      <c r="S79" s="385" t="s">
        <v>13</v>
      </c>
      <c r="T79" s="384" t="s">
        <v>2</v>
      </c>
      <c r="U79" s="98"/>
      <c r="V79" s="35"/>
      <c r="W79" s="35"/>
      <c r="X79" s="36"/>
      <c r="AE79" s="109"/>
      <c r="AF79" s="109"/>
      <c r="AG79" s="109"/>
      <c r="AH79" s="109"/>
      <c r="AI79" s="109"/>
      <c r="AJ79" s="109"/>
      <c r="AK79" s="109"/>
    </row>
    <row r="80" spans="1:37" s="1" customFormat="1" ht="15">
      <c r="A80" s="72">
        <v>1</v>
      </c>
      <c r="B80" s="47">
        <v>183</v>
      </c>
      <c r="C80" s="48" t="str">
        <f>VLOOKUP(B80,'Уч ЮН'!$A$3:$G$447,2,FALSE)</f>
        <v>Березин Максим</v>
      </c>
      <c r="D80" s="91">
        <f>VLOOKUP(B80,'Уч ЮН'!$A$3:$G$447,3,FALSE)</f>
        <v>2000</v>
      </c>
      <c r="E80" s="326" t="str">
        <f>VLOOKUP(B80,'Уч ЮН'!$A$3:$G$447,4,FALSE)</f>
        <v>КМС</v>
      </c>
      <c r="F80" s="48" t="str">
        <f>VLOOKUP(B80,'Уч ЮН'!$A$3:$G$447,5,FALSE)</f>
        <v>Пензенская</v>
      </c>
      <c r="G80" s="96" t="str">
        <f>VLOOKUP(B80,'Уч ЮН'!$A$3:$G$447,6,FALSE)</f>
        <v>СШ-6</v>
      </c>
      <c r="H80" s="45" t="str">
        <f>CONCATENATE(L80,"",M80)</f>
        <v>50,8</v>
      </c>
      <c r="I80" s="327">
        <f aca="true" t="shared" si="8" ref="I80:I104">LOOKUP(N80,$U$1:$AC$1,$U$2:$AC$2)</f>
        <v>1</v>
      </c>
      <c r="J80" s="328">
        <f>VLOOKUP(B80,'Уч ЮН'!$A$3:$I$447,8,FALSE)</f>
        <v>0</v>
      </c>
      <c r="K80" s="327">
        <v>10</v>
      </c>
      <c r="L80" s="388"/>
      <c r="M80" s="389" t="s">
        <v>623</v>
      </c>
      <c r="N80" s="330">
        <f aca="true" t="shared" si="9" ref="N80:N107">(L80*100)+M80</f>
        <v>50.8</v>
      </c>
      <c r="O80" s="331" t="str">
        <f>VLOOKUP(B80,'Уч ЮН'!$A$3:$G$447,7,FALSE)</f>
        <v>Красновы Р.Б.,К.И.</v>
      </c>
      <c r="P80" s="54" t="s">
        <v>71</v>
      </c>
      <c r="AE80" s="49"/>
      <c r="AF80" s="49"/>
      <c r="AG80" s="49"/>
      <c r="AH80" s="49"/>
      <c r="AI80" s="49"/>
      <c r="AJ80" s="49"/>
      <c r="AK80" s="49"/>
    </row>
    <row r="81" spans="1:37" s="1" customFormat="1" ht="15">
      <c r="A81" s="72">
        <v>2</v>
      </c>
      <c r="B81" s="47">
        <v>465</v>
      </c>
      <c r="C81" s="48" t="str">
        <f>VLOOKUP(B81,'Уч ЮН'!$A$3:$G$447,2,FALSE)</f>
        <v>Елизаров Кирилл</v>
      </c>
      <c r="D81" s="91">
        <f>VLOOKUP(B81,'Уч ЮН'!$A$3:$G$447,3,FALSE)</f>
        <v>2000</v>
      </c>
      <c r="E81" s="326" t="str">
        <f>VLOOKUP(B81,'Уч ЮН'!$A$3:$G$447,4,FALSE)</f>
        <v>КМС</v>
      </c>
      <c r="F81" s="48" t="str">
        <f>VLOOKUP(B81,'Уч ЮН'!$A$3:$G$447,5,FALSE)</f>
        <v>Мордовия</v>
      </c>
      <c r="G81" s="96" t="str">
        <f>VLOOKUP(B81,'Уч ЮН'!$A$3:$G$447,6,FALSE)</f>
        <v>МГУ им.Н.П.Огарева</v>
      </c>
      <c r="H81" s="45" t="str">
        <f aca="true" t="shared" si="10" ref="H81:H102">CONCATENATE(L81,"",M81)</f>
        <v>51,5</v>
      </c>
      <c r="I81" s="327">
        <f t="shared" si="8"/>
        <v>1</v>
      </c>
      <c r="J81" s="328">
        <f>VLOOKUP(B81,'Уч ЮН'!$A$3:$I$447,8,FALSE)</f>
        <v>0</v>
      </c>
      <c r="K81" s="327"/>
      <c r="L81" s="388"/>
      <c r="M81" s="389" t="s">
        <v>628</v>
      </c>
      <c r="N81" s="330">
        <f t="shared" si="9"/>
        <v>51.5</v>
      </c>
      <c r="O81" s="331" t="str">
        <f>VLOOKUP(B81,'Уч ЮН'!$A$3:$G$447,7,FALSE)</f>
        <v>Разовы В. Н., Л. И.</v>
      </c>
      <c r="P81" s="54" t="s">
        <v>71</v>
      </c>
      <c r="AE81" s="49"/>
      <c r="AF81" s="49"/>
      <c r="AG81" s="49"/>
      <c r="AH81" s="49"/>
      <c r="AI81" s="49"/>
      <c r="AJ81" s="49"/>
      <c r="AK81" s="49"/>
    </row>
    <row r="82" spans="1:37" s="1" customFormat="1" ht="15">
      <c r="A82" s="72">
        <v>3</v>
      </c>
      <c r="B82" s="47">
        <v>10</v>
      </c>
      <c r="C82" s="48" t="str">
        <f>VLOOKUP(B82,'Уч ЮН'!$A$3:$G$447,2,FALSE)</f>
        <v>Иванов Егор</v>
      </c>
      <c r="D82" s="91">
        <f>VLOOKUP(B82,'Уч ЮН'!$A$3:$G$447,3,FALSE)</f>
        <v>2001</v>
      </c>
      <c r="E82" s="326" t="str">
        <f>VLOOKUP(B82,'Уч ЮН'!$A$3:$G$447,4,FALSE)</f>
        <v>1</v>
      </c>
      <c r="F82" s="48" t="str">
        <f>VLOOKUP(B82,'Уч ЮН'!$A$3:$G$447,5,FALSE)</f>
        <v>Пензенская</v>
      </c>
      <c r="G82" s="96" t="str">
        <f>VLOOKUP(B82,'Уч ЮН'!$A$3:$G$447,6,FALSE)</f>
        <v>КСШОР</v>
      </c>
      <c r="H82" s="45" t="str">
        <f t="shared" si="10"/>
        <v>51,7</v>
      </c>
      <c r="I82" s="327">
        <f t="shared" si="8"/>
        <v>1</v>
      </c>
      <c r="J82" s="328">
        <f>VLOOKUP(B82,'Уч ЮН'!$A$3:$I$447,8,FALSE)</f>
        <v>0</v>
      </c>
      <c r="K82" s="327"/>
      <c r="L82" s="388"/>
      <c r="M82" s="389" t="s">
        <v>629</v>
      </c>
      <c r="N82" s="330">
        <f t="shared" si="9"/>
        <v>51.7</v>
      </c>
      <c r="O82" s="331" t="str">
        <f>VLOOKUP(B82,'Уч ЮН'!$A$3:$G$447,7,FALSE)</f>
        <v>Копылова О.Н.</v>
      </c>
      <c r="P82" s="54" t="s">
        <v>70</v>
      </c>
      <c r="AE82" s="49"/>
      <c r="AF82" s="49"/>
      <c r="AG82" s="49"/>
      <c r="AH82" s="49"/>
      <c r="AI82" s="49"/>
      <c r="AJ82" s="49"/>
      <c r="AK82" s="49"/>
    </row>
    <row r="83" spans="1:37" s="1" customFormat="1" ht="15">
      <c r="A83" s="72">
        <v>4</v>
      </c>
      <c r="B83" s="47">
        <v>340</v>
      </c>
      <c r="C83" s="48" t="str">
        <f>VLOOKUP(B83,'Уч ЮН'!$A$3:$G$447,2,FALSE)</f>
        <v>Полкунов Константин</v>
      </c>
      <c r="D83" s="91">
        <f>VLOOKUP(B83,'Уч ЮН'!$A$3:$G$447,3,FALSE)</f>
        <v>2000</v>
      </c>
      <c r="E83" s="326">
        <f>VLOOKUP(B83,'Уч ЮН'!$A$3:$G$447,4,FALSE)</f>
        <v>1</v>
      </c>
      <c r="F83" s="48" t="str">
        <f>VLOOKUP(B83,'Уч ЮН'!$A$3:$G$447,5,FALSE)</f>
        <v>Тамбовская</v>
      </c>
      <c r="G83" s="96" t="str">
        <f>VLOOKUP(B83,'Уч ЮН'!$A$3:$G$447,6,FALSE)</f>
        <v>СШОР-3</v>
      </c>
      <c r="H83" s="45" t="str">
        <f t="shared" si="10"/>
        <v>52,8</v>
      </c>
      <c r="I83" s="327">
        <f t="shared" si="8"/>
        <v>1</v>
      </c>
      <c r="J83" s="328">
        <f>VLOOKUP(B83,'Уч ЮН'!$A$3:$I$447,8,FALSE)</f>
        <v>0</v>
      </c>
      <c r="K83" s="327"/>
      <c r="L83" s="388"/>
      <c r="M83" s="389" t="s">
        <v>602</v>
      </c>
      <c r="N83" s="330">
        <f t="shared" si="9"/>
        <v>52.8</v>
      </c>
      <c r="O83" s="331" t="str">
        <f>VLOOKUP(B83,'Уч ЮН'!$A$3:$G$447,7,FALSE)</f>
        <v>Судомоина Т.Г.</v>
      </c>
      <c r="P83" s="54" t="s">
        <v>70</v>
      </c>
      <c r="AE83" s="49"/>
      <c r="AF83" s="49"/>
      <c r="AG83" s="49"/>
      <c r="AH83" s="49"/>
      <c r="AI83" s="49"/>
      <c r="AJ83" s="49"/>
      <c r="AK83" s="49"/>
    </row>
    <row r="84" spans="1:37" s="1" customFormat="1" ht="15">
      <c r="A84" s="72">
        <v>5</v>
      </c>
      <c r="B84" s="47">
        <v>319</v>
      </c>
      <c r="C84" s="48" t="str">
        <f>VLOOKUP(B84,'Уч ЮН'!$A$3:$G$447,2,FALSE)</f>
        <v>Башкиров Кирил</v>
      </c>
      <c r="D84" s="91">
        <f>VLOOKUP(B84,'Уч ЮН'!$A$3:$G$447,3,FALSE)</f>
        <v>2001</v>
      </c>
      <c r="E84" s="326" t="str">
        <f>VLOOKUP(B84,'Уч ЮН'!$A$3:$G$447,4,FALSE)</f>
        <v>1</v>
      </c>
      <c r="F84" s="48" t="str">
        <f>VLOOKUP(B84,'Уч ЮН'!$A$3:$G$447,5,FALSE)</f>
        <v>Тульская</v>
      </c>
      <c r="G84" s="96" t="str">
        <f>VLOOKUP(B84,'Уч ЮН'!$A$3:$G$447,6,FALSE)</f>
        <v>ЦСП-СШОР л/а</v>
      </c>
      <c r="H84" s="45" t="str">
        <f t="shared" si="10"/>
        <v>53,3</v>
      </c>
      <c r="I84" s="327">
        <f t="shared" si="8"/>
        <v>2</v>
      </c>
      <c r="J84" s="328">
        <f>VLOOKUP(B84,'Уч ЮН'!$A$3:$I$447,8,FALSE)</f>
        <v>0</v>
      </c>
      <c r="K84" s="327"/>
      <c r="L84" s="388"/>
      <c r="M84" s="389" t="s">
        <v>620</v>
      </c>
      <c r="N84" s="330">
        <f t="shared" si="9"/>
        <v>53.3</v>
      </c>
      <c r="O84" s="331" t="str">
        <f>VLOOKUP(B84,'Уч ЮН'!$A$3:$G$447,7,FALSE)</f>
        <v>Ковтун Н.Н. Шелешников Г.В.</v>
      </c>
      <c r="P84" s="54" t="s">
        <v>71</v>
      </c>
      <c r="AE84" s="49"/>
      <c r="AF84" s="49"/>
      <c r="AG84" s="49"/>
      <c r="AH84" s="49"/>
      <c r="AI84" s="49"/>
      <c r="AJ84" s="49"/>
      <c r="AK84" s="49"/>
    </row>
    <row r="85" spans="1:37" s="1" customFormat="1" ht="15">
      <c r="A85" s="72">
        <v>6</v>
      </c>
      <c r="B85" s="47">
        <v>674</v>
      </c>
      <c r="C85" s="48" t="str">
        <f>VLOOKUP(B85,'Уч ЮН'!$A$3:$G$447,2,FALSE)</f>
        <v>Бурлаков Дмитрий</v>
      </c>
      <c r="D85" s="91">
        <f>VLOOKUP(B85,'Уч ЮН'!$A$3:$G$447,3,FALSE)</f>
        <v>2001</v>
      </c>
      <c r="E85" s="326" t="str">
        <f>VLOOKUP(B85,'Уч ЮН'!$A$3:$G$447,4,FALSE)</f>
        <v>1</v>
      </c>
      <c r="F85" s="48" t="str">
        <f>VLOOKUP(B85,'Уч ЮН'!$A$3:$G$447,5,FALSE)</f>
        <v>Пензенская</v>
      </c>
      <c r="G85" s="96" t="str">
        <f>VLOOKUP(B85,'Уч ЮН'!$A$3:$G$447,6,FALSE)</f>
        <v>СШОР Заречный</v>
      </c>
      <c r="H85" s="45" t="str">
        <f t="shared" si="10"/>
        <v>53,3</v>
      </c>
      <c r="I85" s="327">
        <f t="shared" si="8"/>
        <v>2</v>
      </c>
      <c r="J85" s="328">
        <f>VLOOKUP(B85,'Уч ЮН'!$A$3:$I$447,8,FALSE)</f>
        <v>0</v>
      </c>
      <c r="K85" s="327">
        <v>7</v>
      </c>
      <c r="L85" s="388"/>
      <c r="M85" s="389" t="s">
        <v>620</v>
      </c>
      <c r="N85" s="330">
        <f t="shared" si="9"/>
        <v>53.3</v>
      </c>
      <c r="O85" s="331" t="str">
        <f>VLOOKUP(B85,'Уч ЮН'!$A$3:$G$447,7,FALSE)</f>
        <v>Улога М.В.,Жиженкова С.С.</v>
      </c>
      <c r="P85" s="54" t="s">
        <v>71</v>
      </c>
      <c r="AE85" s="49"/>
      <c r="AF85" s="49"/>
      <c r="AG85" s="49"/>
      <c r="AH85" s="49"/>
      <c r="AI85" s="49"/>
      <c r="AJ85" s="49"/>
      <c r="AK85" s="49"/>
    </row>
    <row r="86" spans="1:37" s="1" customFormat="1" ht="15">
      <c r="A86" s="72">
        <v>7</v>
      </c>
      <c r="B86" s="47">
        <v>410</v>
      </c>
      <c r="C86" s="48" t="str">
        <f>VLOOKUP(B86,'Уч ЮН'!$A$3:$G$447,2,FALSE)</f>
        <v>Петренко Дмитрий</v>
      </c>
      <c r="D86" s="91">
        <f>VLOOKUP(B86,'Уч ЮН'!$A$3:$G$447,3,FALSE)</f>
        <v>2000</v>
      </c>
      <c r="E86" s="326" t="str">
        <f>VLOOKUP(B86,'Уч ЮН'!$A$3:$G$447,4,FALSE)</f>
        <v>1</v>
      </c>
      <c r="F86" s="48" t="str">
        <f>VLOOKUP(B86,'Уч ЮН'!$A$3:$G$447,5,FALSE)</f>
        <v>Самарская</v>
      </c>
      <c r="G86" s="96" t="str">
        <f>VLOOKUP(B86,'Уч ЮН'!$A$3:$G$447,6,FALSE)</f>
        <v>Сам.униве.,СШОР-2</v>
      </c>
      <c r="H86" s="45" t="str">
        <f t="shared" si="10"/>
        <v>53,3</v>
      </c>
      <c r="I86" s="327">
        <f t="shared" si="8"/>
        <v>2</v>
      </c>
      <c r="J86" s="328">
        <f>VLOOKUP(B86,'Уч ЮН'!$A$3:$I$447,8,FALSE)</f>
        <v>0</v>
      </c>
      <c r="K86" s="327"/>
      <c r="L86" s="388"/>
      <c r="M86" s="389" t="s">
        <v>620</v>
      </c>
      <c r="N86" s="330">
        <f t="shared" si="9"/>
        <v>53.3</v>
      </c>
      <c r="O86" s="331" t="str">
        <f>VLOOKUP(B86,'Уч ЮН'!$A$3:$G$447,7,FALSE)</f>
        <v>Каргаина С.И.</v>
      </c>
      <c r="P86" s="54" t="s">
        <v>71</v>
      </c>
      <c r="AE86" s="49"/>
      <c r="AF86" s="49"/>
      <c r="AG86" s="49"/>
      <c r="AH86" s="49"/>
      <c r="AI86" s="49"/>
      <c r="AJ86" s="49"/>
      <c r="AK86" s="49"/>
    </row>
    <row r="87" spans="1:37" s="1" customFormat="1" ht="15.75" customHeight="1">
      <c r="A87" s="72">
        <v>8</v>
      </c>
      <c r="B87" s="47">
        <v>393</v>
      </c>
      <c r="C87" s="48" t="str">
        <f>VLOOKUP(B87,'Уч ЮН'!$A$3:$G$447,2,FALSE)</f>
        <v>Самсонов Алексей</v>
      </c>
      <c r="D87" s="91">
        <f>VLOOKUP(B87,'Уч ЮН'!$A$3:$G$447,3,FALSE)</f>
        <v>2000</v>
      </c>
      <c r="E87" s="326">
        <f>VLOOKUP(B87,'Уч ЮН'!$A$3:$G$447,4,FALSE)</f>
        <v>1</v>
      </c>
      <c r="F87" s="48" t="str">
        <f>VLOOKUP(B87,'Уч ЮН'!$A$3:$G$447,5,FALSE)</f>
        <v>Самарская</v>
      </c>
      <c r="G87" s="393" t="str">
        <f>VLOOKUP(B87,'Уч ЮН'!$A$3:$G$447,6,FALSE)</f>
        <v>СШОР-2 Самара, Самарский универ.</v>
      </c>
      <c r="H87" s="45" t="str">
        <f t="shared" si="10"/>
        <v>53,5</v>
      </c>
      <c r="I87" s="327">
        <f t="shared" si="8"/>
        <v>2</v>
      </c>
      <c r="J87" s="328">
        <f>VLOOKUP(B87,'Уч ЮН'!$A$3:$I$447,8,FALSE)</f>
        <v>0</v>
      </c>
      <c r="K87" s="327"/>
      <c r="L87" s="388"/>
      <c r="M87" s="389" t="s">
        <v>632</v>
      </c>
      <c r="N87" s="330">
        <f t="shared" si="9"/>
        <v>53.5</v>
      </c>
      <c r="O87" s="331" t="str">
        <f>VLOOKUP(B87,'Уч ЮН'!$A$3:$G$447,7,FALSE)</f>
        <v>Зайцев И.С., Андронов Ю.В.</v>
      </c>
      <c r="P87" s="54" t="s">
        <v>70</v>
      </c>
      <c r="AE87" s="49"/>
      <c r="AF87" s="49"/>
      <c r="AG87" s="49"/>
      <c r="AH87" s="49"/>
      <c r="AI87" s="49"/>
      <c r="AJ87" s="49"/>
      <c r="AK87" s="49"/>
    </row>
    <row r="88" spans="1:37" s="1" customFormat="1" ht="15">
      <c r="A88" s="72">
        <v>9</v>
      </c>
      <c r="B88" s="47">
        <v>427</v>
      </c>
      <c r="C88" s="48" t="str">
        <f>VLOOKUP(B88,'Уч ЮН'!$A$3:$G$447,2,FALSE)</f>
        <v>Борисов Вадим</v>
      </c>
      <c r="D88" s="91">
        <f>VLOOKUP(B88,'Уч ЮН'!$A$3:$G$447,3,FALSE)</f>
        <v>2001</v>
      </c>
      <c r="E88" s="326" t="str">
        <f>VLOOKUP(B88,'Уч ЮН'!$A$3:$G$447,4,FALSE)</f>
        <v>2</v>
      </c>
      <c r="F88" s="48" t="str">
        <f>VLOOKUP(B88,'Уч ЮН'!$A$3:$G$447,5,FALSE)</f>
        <v>Тамбовская</v>
      </c>
      <c r="G88" s="96" t="str">
        <f>VLOOKUP(B88,'Уч ЮН'!$A$3:$G$447,6,FALSE)</f>
        <v>ДЮСШ-2 Котовск</v>
      </c>
      <c r="H88" s="45" t="str">
        <f t="shared" si="10"/>
        <v>53,7</v>
      </c>
      <c r="I88" s="327">
        <f t="shared" si="8"/>
        <v>2</v>
      </c>
      <c r="J88" s="328">
        <f>VLOOKUP(B88,'Уч ЮН'!$A$3:$I$447,8,FALSE)</f>
        <v>0</v>
      </c>
      <c r="K88" s="327"/>
      <c r="L88" s="388"/>
      <c r="M88" s="389" t="s">
        <v>605</v>
      </c>
      <c r="N88" s="330">
        <f t="shared" si="9"/>
        <v>53.7</v>
      </c>
      <c r="O88" s="331" t="str">
        <f>VLOOKUP(B88,'Уч ЮН'!$A$3:$G$447,7,FALSE)</f>
        <v>Лукьянова С.А.</v>
      </c>
      <c r="P88" s="54" t="s">
        <v>70</v>
      </c>
      <c r="AE88" s="49"/>
      <c r="AF88" s="49"/>
      <c r="AG88" s="49"/>
      <c r="AH88" s="49"/>
      <c r="AI88" s="49"/>
      <c r="AJ88" s="49"/>
      <c r="AK88" s="49"/>
    </row>
    <row r="89" spans="1:37" s="1" customFormat="1" ht="15">
      <c r="A89" s="72">
        <v>10</v>
      </c>
      <c r="B89" s="47">
        <v>219</v>
      </c>
      <c r="C89" s="48" t="str">
        <f>VLOOKUP(B89,'Уч ЮН'!$A$3:$G$447,2,FALSE)</f>
        <v>Морьев Максим</v>
      </c>
      <c r="D89" s="91">
        <f>VLOOKUP(B89,'Уч ЮН'!$A$3:$G$447,3,FALSE)</f>
        <v>2001</v>
      </c>
      <c r="E89" s="326" t="str">
        <f>VLOOKUP(B89,'Уч ЮН'!$A$3:$G$447,4,FALSE)</f>
        <v>2</v>
      </c>
      <c r="F89" s="48" t="str">
        <f>VLOOKUP(B89,'Уч ЮН'!$A$3:$G$447,5,FALSE)</f>
        <v>Пензенская</v>
      </c>
      <c r="G89" s="96" t="str">
        <f>VLOOKUP(B89,'Уч ЮН'!$A$3:$G$447,6,FALSE)</f>
        <v>ДЮСШ Нижнеломовский</v>
      </c>
      <c r="H89" s="45" t="str">
        <f t="shared" si="10"/>
        <v>54,0</v>
      </c>
      <c r="I89" s="327">
        <f t="shared" si="8"/>
        <v>2</v>
      </c>
      <c r="J89" s="328">
        <f>VLOOKUP(B89,'Уч ЮН'!$A$3:$I$447,8,FALSE)</f>
        <v>0</v>
      </c>
      <c r="K89" s="327"/>
      <c r="L89" s="388"/>
      <c r="M89" s="389" t="s">
        <v>630</v>
      </c>
      <c r="N89" s="330">
        <f t="shared" si="9"/>
        <v>54</v>
      </c>
      <c r="O89" s="331" t="str">
        <f>VLOOKUP(B89,'Уч ЮН'!$A$3:$G$447,7,FALSE)</f>
        <v>Бесчастнова Л.Н.</v>
      </c>
      <c r="P89" s="54" t="s">
        <v>69</v>
      </c>
      <c r="AE89" s="49"/>
      <c r="AF89" s="49"/>
      <c r="AG89" s="49"/>
      <c r="AH89" s="49"/>
      <c r="AI89" s="49"/>
      <c r="AJ89" s="49"/>
      <c r="AK89" s="49"/>
    </row>
    <row r="90" spans="1:37" s="1" customFormat="1" ht="15">
      <c r="A90" s="72">
        <v>11</v>
      </c>
      <c r="B90" s="47">
        <v>658</v>
      </c>
      <c r="C90" s="48" t="str">
        <f>VLOOKUP(B90,'Уч ЮН'!$A$3:$G$447,2,FALSE)</f>
        <v>Гришанов Александр</v>
      </c>
      <c r="D90" s="91">
        <f>VLOOKUP(B90,'Уч ЮН'!$A$3:$G$447,3,FALSE)</f>
        <v>2001</v>
      </c>
      <c r="E90" s="326">
        <f>VLOOKUP(B90,'Уч ЮН'!$A$3:$G$447,4,FALSE)</f>
        <v>0</v>
      </c>
      <c r="F90" s="48" t="str">
        <f>VLOOKUP(B90,'Уч ЮН'!$A$3:$G$447,5,FALSE)</f>
        <v>Пензенская</v>
      </c>
      <c r="G90" s="96" t="str">
        <f>VLOOKUP(B90,'Уч ЮН'!$A$3:$G$447,6,FALSE)</f>
        <v>УОР</v>
      </c>
      <c r="H90" s="45" t="str">
        <f t="shared" si="10"/>
        <v>55,1</v>
      </c>
      <c r="I90" s="327">
        <f t="shared" si="8"/>
        <v>2</v>
      </c>
      <c r="J90" s="328" t="str">
        <f>VLOOKUP(B90,'Уч ЮН'!$A$3:$I$447,8,FALSE)</f>
        <v>л</v>
      </c>
      <c r="K90" s="327"/>
      <c r="L90" s="388"/>
      <c r="M90" s="389" t="s">
        <v>633</v>
      </c>
      <c r="N90" s="330">
        <f t="shared" si="9"/>
        <v>55.1</v>
      </c>
      <c r="O90" s="331" t="str">
        <f>VLOOKUP(B90,'Уч ЮН'!$A$3:$G$447,7,FALSE)</f>
        <v>Аксенов А.В.,Винокуров А.Г.</v>
      </c>
      <c r="P90" s="54" t="s">
        <v>69</v>
      </c>
      <c r="AE90" s="49"/>
      <c r="AF90" s="49"/>
      <c r="AG90" s="49"/>
      <c r="AH90" s="49"/>
      <c r="AI90" s="49"/>
      <c r="AJ90" s="49"/>
      <c r="AK90" s="49"/>
    </row>
    <row r="91" spans="1:37" s="1" customFormat="1" ht="15">
      <c r="A91" s="72">
        <v>12</v>
      </c>
      <c r="B91" s="47">
        <v>443</v>
      </c>
      <c r="C91" s="48" t="str">
        <f>VLOOKUP(B91,'Уч ЮН'!$A$3:$G$447,2,FALSE)</f>
        <v>Толайкин Артем</v>
      </c>
      <c r="D91" s="91">
        <f>VLOOKUP(B91,'Уч ЮН'!$A$3:$G$447,3,FALSE)</f>
        <v>2000</v>
      </c>
      <c r="E91" s="326">
        <f>VLOOKUP(B91,'Уч ЮН'!$A$3:$G$447,4,FALSE)</f>
        <v>2</v>
      </c>
      <c r="F91" s="48" t="str">
        <f>VLOOKUP(B91,'Уч ЮН'!$A$3:$G$447,5,FALSE)</f>
        <v>Мордовия</v>
      </c>
      <c r="G91" s="96" t="str">
        <f>VLOOKUP(B91,'Уч ЮН'!$A$3:$G$447,6,FALSE)</f>
        <v>КСШОР</v>
      </c>
      <c r="H91" s="45" t="str">
        <f t="shared" si="10"/>
        <v>55,2</v>
      </c>
      <c r="I91" s="327">
        <f t="shared" si="8"/>
        <v>2</v>
      </c>
      <c r="J91" s="328">
        <f>VLOOKUP(B91,'Уч ЮН'!$A$3:$I$447,8,FALSE)</f>
        <v>0</v>
      </c>
      <c r="K91" s="327"/>
      <c r="L91" s="388"/>
      <c r="M91" s="389" t="s">
        <v>613</v>
      </c>
      <c r="N91" s="330">
        <f t="shared" si="9"/>
        <v>55.2</v>
      </c>
      <c r="O91" s="331" t="str">
        <f>VLOOKUP(B91,'Уч ЮН'!$A$3:$G$447,7,FALSE)</f>
        <v>Бебенов АВ</v>
      </c>
      <c r="P91" s="54" t="s">
        <v>69</v>
      </c>
      <c r="AE91" s="49"/>
      <c r="AF91" s="49"/>
      <c r="AG91" s="49"/>
      <c r="AH91" s="49"/>
      <c r="AI91" s="49"/>
      <c r="AJ91" s="49"/>
      <c r="AK91" s="49"/>
    </row>
    <row r="92" spans="1:37" s="1" customFormat="1" ht="15">
      <c r="A92" s="72">
        <v>13</v>
      </c>
      <c r="B92" s="47">
        <v>216</v>
      </c>
      <c r="C92" s="48" t="str">
        <f>VLOOKUP(B92,'Уч ЮН'!$A$3:$G$447,2,FALSE)</f>
        <v>Обливанцев Роман</v>
      </c>
      <c r="D92" s="91">
        <f>VLOOKUP(B92,'Уч ЮН'!$A$3:$G$447,3,FALSE)</f>
        <v>2001</v>
      </c>
      <c r="E92" s="326">
        <f>VLOOKUP(B92,'Уч ЮН'!$A$3:$G$447,4,FALSE)</f>
        <v>2</v>
      </c>
      <c r="F92" s="48" t="str">
        <f>VLOOKUP(B92,'Уч ЮН'!$A$3:$G$447,5,FALSE)</f>
        <v>Пензенская</v>
      </c>
      <c r="G92" s="96" t="str">
        <f>VLOOKUP(B92,'Уч ЮН'!$A$3:$G$447,6,FALSE)</f>
        <v>ДЮСШ Нижнеломовский</v>
      </c>
      <c r="H92" s="45" t="str">
        <f t="shared" si="10"/>
        <v>55,4</v>
      </c>
      <c r="I92" s="327">
        <f t="shared" si="8"/>
        <v>2</v>
      </c>
      <c r="J92" s="328">
        <f>VLOOKUP(B92,'Уч ЮН'!$A$3:$I$447,8,FALSE)</f>
        <v>0</v>
      </c>
      <c r="K92" s="327"/>
      <c r="L92" s="388"/>
      <c r="M92" s="389" t="s">
        <v>621</v>
      </c>
      <c r="N92" s="330">
        <f t="shared" si="9"/>
        <v>55.4</v>
      </c>
      <c r="O92" s="331" t="str">
        <f>VLOOKUP(B92,'Уч ЮН'!$A$3:$G$447,7,FALSE)</f>
        <v>Аникина Н.Н. Райтыргин С.А.</v>
      </c>
      <c r="P92" s="54" t="s">
        <v>70</v>
      </c>
      <c r="AE92" s="49"/>
      <c r="AF92" s="49"/>
      <c r="AG92" s="49"/>
      <c r="AH92" s="49"/>
      <c r="AI92" s="49"/>
      <c r="AJ92" s="49"/>
      <c r="AK92" s="49"/>
    </row>
    <row r="93" spans="1:37" s="1" customFormat="1" ht="15">
      <c r="A93" s="72">
        <v>14</v>
      </c>
      <c r="B93" s="47">
        <v>33</v>
      </c>
      <c r="C93" s="48" t="str">
        <f>VLOOKUP(B93,'Уч ЮН'!$A$3:$G$447,2,FALSE)</f>
        <v>Воеводин Данила</v>
      </c>
      <c r="D93" s="91">
        <f>VLOOKUP(B93,'Уч ЮН'!$A$3:$G$447,3,FALSE)</f>
        <v>2001</v>
      </c>
      <c r="E93" s="326">
        <f>VLOOKUP(B93,'Уч ЮН'!$A$3:$G$447,4,FALSE)</f>
        <v>2</v>
      </c>
      <c r="F93" s="48" t="str">
        <f>VLOOKUP(B93,'Уч ЮН'!$A$3:$G$447,5,FALSE)</f>
        <v>Пензенская</v>
      </c>
      <c r="G93" s="96" t="str">
        <f>VLOOKUP(B93,'Уч ЮН'!$A$3:$G$447,6,FALSE)</f>
        <v>УОР</v>
      </c>
      <c r="H93" s="45" t="str">
        <f t="shared" si="10"/>
        <v>55,5</v>
      </c>
      <c r="I93" s="327">
        <f t="shared" si="8"/>
        <v>2</v>
      </c>
      <c r="J93" s="328">
        <f>VLOOKUP(B93,'Уч ЮН'!$A$3:$I$447,8,FALSE)</f>
        <v>0</v>
      </c>
      <c r="K93" s="327"/>
      <c r="L93" s="388"/>
      <c r="M93" s="389" t="s">
        <v>625</v>
      </c>
      <c r="N93" s="330">
        <f t="shared" si="9"/>
        <v>55.5</v>
      </c>
      <c r="O93" s="331" t="str">
        <f>VLOOKUP(B93,'Уч ЮН'!$A$3:$G$447,7,FALSE)</f>
        <v>Воеводины Ю.С.,А.Н.</v>
      </c>
      <c r="P93" s="54" t="s">
        <v>71</v>
      </c>
      <c r="AE93" s="49"/>
      <c r="AF93" s="49"/>
      <c r="AG93" s="49"/>
      <c r="AH93" s="49"/>
      <c r="AI93" s="49"/>
      <c r="AJ93" s="49"/>
      <c r="AK93" s="49"/>
    </row>
    <row r="94" spans="1:37" s="1" customFormat="1" ht="15">
      <c r="A94" s="72">
        <v>15</v>
      </c>
      <c r="B94" s="47">
        <v>296</v>
      </c>
      <c r="C94" s="48" t="str">
        <f>VLOOKUP(B94,'Уч ЮН'!$A$3:$G$447,2,FALSE)</f>
        <v>Салихов Тимур</v>
      </c>
      <c r="D94" s="91">
        <f>VLOOKUP(B94,'Уч ЮН'!$A$3:$G$447,3,FALSE)</f>
        <v>2001</v>
      </c>
      <c r="E94" s="326">
        <f>VLOOKUP(B94,'Уч ЮН'!$A$3:$G$447,4,FALSE)</f>
        <v>2</v>
      </c>
      <c r="F94" s="48" t="str">
        <f>VLOOKUP(B94,'Уч ЮН'!$A$3:$G$447,5,FALSE)</f>
        <v>Пензенская</v>
      </c>
      <c r="G94" s="96" t="str">
        <f>VLOOKUP(B94,'Уч ЮН'!$A$3:$G$447,6,FALSE)</f>
        <v>ДЮСШ-2 Кузнецк</v>
      </c>
      <c r="H94" s="45" t="str">
        <f t="shared" si="10"/>
        <v>55,7</v>
      </c>
      <c r="I94" s="327">
        <f t="shared" si="8"/>
        <v>2</v>
      </c>
      <c r="J94" s="328">
        <f>VLOOKUP(B94,'Уч ЮН'!$A$3:$I$447,8,FALSE)</f>
        <v>0</v>
      </c>
      <c r="K94" s="327"/>
      <c r="L94" s="388"/>
      <c r="M94" s="389" t="s">
        <v>622</v>
      </c>
      <c r="N94" s="330">
        <f t="shared" si="9"/>
        <v>55.7</v>
      </c>
      <c r="O94" s="331" t="str">
        <f>VLOOKUP(B94,'Уч ЮН'!$A$3:$G$447,7,FALSE)</f>
        <v>Акатьев В.В. ,Грин А.В.</v>
      </c>
      <c r="P94" s="54" t="s">
        <v>69</v>
      </c>
      <c r="AE94" s="49"/>
      <c r="AF94" s="49"/>
      <c r="AG94" s="49"/>
      <c r="AH94" s="49"/>
      <c r="AI94" s="49"/>
      <c r="AJ94" s="49"/>
      <c r="AK94" s="49"/>
    </row>
    <row r="95" spans="1:37" s="1" customFormat="1" ht="15">
      <c r="A95" s="72">
        <v>16</v>
      </c>
      <c r="B95" s="47">
        <v>100</v>
      </c>
      <c r="C95" s="48" t="str">
        <f>VLOOKUP(B95,'Уч ЮН'!$A$3:$G$447,2,FALSE)</f>
        <v>Себякин Егор </v>
      </c>
      <c r="D95" s="91">
        <f>VLOOKUP(B95,'Уч ЮН'!$A$3:$G$447,3,FALSE)</f>
        <v>2001</v>
      </c>
      <c r="E95" s="326" t="str">
        <f>VLOOKUP(B95,'Уч ЮН'!$A$3:$G$447,4,FALSE)</f>
        <v>2</v>
      </c>
      <c r="F95" s="48" t="str">
        <f>VLOOKUP(B95,'Уч ЮН'!$A$3:$G$447,5,FALSE)</f>
        <v>Саратовская</v>
      </c>
      <c r="G95" s="96" t="str">
        <f>VLOOKUP(B95,'Уч ЮН'!$A$3:$G$447,6,FALSE)</f>
        <v>СШ Ртищево</v>
      </c>
      <c r="H95" s="45" t="str">
        <f t="shared" si="10"/>
        <v>56,2</v>
      </c>
      <c r="I95" s="327">
        <f t="shared" si="8"/>
        <v>2</v>
      </c>
      <c r="J95" s="328">
        <f>VLOOKUP(B95,'Уч ЮН'!$A$3:$I$447,8,FALSE)</f>
        <v>0</v>
      </c>
      <c r="K95" s="327"/>
      <c r="L95" s="388"/>
      <c r="M95" s="389" t="s">
        <v>631</v>
      </c>
      <c r="N95" s="330">
        <f t="shared" si="9"/>
        <v>56.2</v>
      </c>
      <c r="O95" s="331" t="str">
        <f>VLOOKUP(B95,'Уч ЮН'!$A$3:$G$447,7,FALSE)</f>
        <v>Земцов М.А.</v>
      </c>
      <c r="P95" s="54" t="s">
        <v>569</v>
      </c>
      <c r="AE95" s="49"/>
      <c r="AF95" s="49"/>
      <c r="AG95" s="49"/>
      <c r="AH95" s="49"/>
      <c r="AI95" s="49"/>
      <c r="AJ95" s="49"/>
      <c r="AK95" s="49"/>
    </row>
    <row r="96" spans="1:37" s="1" customFormat="1" ht="15">
      <c r="A96" s="72">
        <v>17</v>
      </c>
      <c r="B96" s="47">
        <v>496</v>
      </c>
      <c r="C96" s="48" t="str">
        <f>VLOOKUP(B96,'Уч ЮН'!$A$3:$G$447,2,FALSE)</f>
        <v>Савченко Никита</v>
      </c>
      <c r="D96" s="91">
        <f>VLOOKUP(B96,'Уч ЮН'!$A$3:$G$447,3,FALSE)</f>
        <v>2001</v>
      </c>
      <c r="E96" s="326" t="str">
        <f>VLOOKUP(B96,'Уч ЮН'!$A$3:$G$447,4,FALSE)</f>
        <v>2</v>
      </c>
      <c r="F96" s="48" t="str">
        <f>VLOOKUP(B96,'Уч ЮН'!$A$3:$G$447,5,FALSE)</f>
        <v>Пензенская</v>
      </c>
      <c r="G96" s="96" t="str">
        <f>VLOOKUP(B96,'Уч ЮН'!$A$3:$G$447,6,FALSE)</f>
        <v>КСШОР</v>
      </c>
      <c r="H96" s="45" t="str">
        <f t="shared" si="10"/>
        <v>56,4</v>
      </c>
      <c r="I96" s="327">
        <f t="shared" si="8"/>
        <v>2</v>
      </c>
      <c r="J96" s="328" t="str">
        <f>VLOOKUP(B96,'Уч ЮН'!$A$3:$I$447,8,FALSE)</f>
        <v>л</v>
      </c>
      <c r="K96" s="327"/>
      <c r="L96" s="388"/>
      <c r="M96" s="389" t="s">
        <v>626</v>
      </c>
      <c r="N96" s="330">
        <f t="shared" si="9"/>
        <v>56.4</v>
      </c>
      <c r="O96" s="331" t="str">
        <f>VLOOKUP(B96,'Уч ЮН'!$A$3:$G$447,7,FALSE)</f>
        <v>Карасик Н.А.,А.Г.</v>
      </c>
      <c r="P96" s="54" t="s">
        <v>70</v>
      </c>
      <c r="AE96" s="49"/>
      <c r="AF96" s="49"/>
      <c r="AG96" s="49"/>
      <c r="AH96" s="49"/>
      <c r="AI96" s="49"/>
      <c r="AJ96" s="49"/>
      <c r="AK96" s="49"/>
    </row>
    <row r="97" spans="1:37" s="1" customFormat="1" ht="15">
      <c r="A97" s="72">
        <v>18</v>
      </c>
      <c r="B97" s="47">
        <v>57</v>
      </c>
      <c r="C97" s="48" t="str">
        <f>VLOOKUP(B97,'Уч ЮН'!$A$3:$G$447,2,FALSE)</f>
        <v>Романов Андрей</v>
      </c>
      <c r="D97" s="91">
        <f>VLOOKUP(B97,'Уч ЮН'!$A$3:$G$447,3,FALSE)</f>
        <v>2001</v>
      </c>
      <c r="E97" s="326" t="str">
        <f>VLOOKUP(B97,'Уч ЮН'!$A$3:$G$447,4,FALSE)</f>
        <v>2</v>
      </c>
      <c r="F97" s="48" t="str">
        <f>VLOOKUP(B97,'Уч ЮН'!$A$3:$G$447,5,FALSE)</f>
        <v>Пензенская</v>
      </c>
      <c r="G97" s="96" t="str">
        <f>VLOOKUP(B97,'Уч ЮН'!$A$3:$G$447,6,FALSE)</f>
        <v>ДЮСШ Кузнецкий</v>
      </c>
      <c r="H97" s="45" t="str">
        <f t="shared" si="10"/>
        <v>56,8</v>
      </c>
      <c r="I97" s="327">
        <f t="shared" si="8"/>
        <v>3</v>
      </c>
      <c r="J97" s="328">
        <f>VLOOKUP(B97,'Уч ЮН'!$A$3:$I$447,8,FALSE)</f>
        <v>0</v>
      </c>
      <c r="K97" s="327"/>
      <c r="L97" s="388"/>
      <c r="M97" s="389" t="s">
        <v>627</v>
      </c>
      <c r="N97" s="330">
        <f t="shared" si="9"/>
        <v>56.8</v>
      </c>
      <c r="O97" s="331" t="str">
        <f>VLOOKUP(B97,'Уч ЮН'!$A$3:$G$447,7,FALSE)</f>
        <v>Царьков А.В.</v>
      </c>
      <c r="P97" s="54" t="s">
        <v>69</v>
      </c>
      <c r="AE97" s="49"/>
      <c r="AF97" s="49"/>
      <c r="AG97" s="49"/>
      <c r="AH97" s="49"/>
      <c r="AI97" s="49"/>
      <c r="AJ97" s="49"/>
      <c r="AK97" s="49"/>
    </row>
    <row r="98" spans="1:37" s="1" customFormat="1" ht="15">
      <c r="A98" s="72">
        <v>19</v>
      </c>
      <c r="B98" s="47">
        <v>74</v>
      </c>
      <c r="C98" s="48" t="str">
        <f>VLOOKUP(B98,'Уч ЮН'!$A$3:$G$447,2,FALSE)</f>
        <v>Прытков Кирилл</v>
      </c>
      <c r="D98" s="91">
        <f>VLOOKUP(B98,'Уч ЮН'!$A$3:$G$447,3,FALSE)</f>
        <v>2001</v>
      </c>
      <c r="E98" s="326" t="str">
        <f>VLOOKUP(B98,'Уч ЮН'!$A$3:$G$447,4,FALSE)</f>
        <v>2</v>
      </c>
      <c r="F98" s="48" t="str">
        <f>VLOOKUP(B98,'Уч ЮН'!$A$3:$G$447,5,FALSE)</f>
        <v>Саратовская</v>
      </c>
      <c r="G98" s="96" t="str">
        <f>VLOOKUP(B98,'Уч ЮН'!$A$3:$G$447,6,FALSE)</f>
        <v>ДЮСШ Энгельс</v>
      </c>
      <c r="H98" s="45" t="str">
        <f t="shared" si="10"/>
        <v>57,2</v>
      </c>
      <c r="I98" s="327">
        <f t="shared" si="8"/>
        <v>3</v>
      </c>
      <c r="J98" s="328">
        <f>VLOOKUP(B98,'Уч ЮН'!$A$3:$I$447,8,FALSE)</f>
        <v>0</v>
      </c>
      <c r="K98" s="327"/>
      <c r="L98" s="388"/>
      <c r="M98" s="389" t="s">
        <v>617</v>
      </c>
      <c r="N98" s="330">
        <f t="shared" si="9"/>
        <v>57.2</v>
      </c>
      <c r="O98" s="331" t="str">
        <f>VLOOKUP(B98,'Уч ЮН'!$A$3:$G$447,7,FALSE)</f>
        <v>Минахметова О.В.</v>
      </c>
      <c r="P98" s="54" t="s">
        <v>69</v>
      </c>
      <c r="AE98" s="49"/>
      <c r="AF98" s="49"/>
      <c r="AG98" s="49"/>
      <c r="AH98" s="49"/>
      <c r="AI98" s="49"/>
      <c r="AJ98" s="49"/>
      <c r="AK98" s="49"/>
    </row>
    <row r="99" spans="1:37" s="1" customFormat="1" ht="15">
      <c r="A99" s="72">
        <v>20</v>
      </c>
      <c r="B99" s="47">
        <v>240</v>
      </c>
      <c r="C99" s="48" t="str">
        <f>VLOOKUP(B99,'Уч ЮН'!$A$3:$G$447,2,FALSE)</f>
        <v>Прудентов Иван</v>
      </c>
      <c r="D99" s="91">
        <f>VLOOKUP(B99,'Уч ЮН'!$A$3:$G$447,3,FALSE)</f>
        <v>2001</v>
      </c>
      <c r="E99" s="326">
        <f>VLOOKUP(B99,'Уч ЮН'!$A$3:$G$447,4,FALSE)</f>
        <v>0</v>
      </c>
      <c r="F99" s="48" t="str">
        <f>VLOOKUP(B99,'Уч ЮН'!$A$3:$G$447,5,FALSE)</f>
        <v>Пензенская</v>
      </c>
      <c r="G99" s="96" t="str">
        <f>VLOOKUP(B99,'Уч ЮН'!$A$3:$G$447,6,FALSE)</f>
        <v>ДЮСШ Сердобск</v>
      </c>
      <c r="H99" s="45" t="str">
        <f t="shared" si="10"/>
        <v>57,9</v>
      </c>
      <c r="I99" s="327">
        <f t="shared" si="8"/>
        <v>3</v>
      </c>
      <c r="J99" s="328">
        <f>VLOOKUP(B99,'Уч ЮН'!$A$3:$I$447,8,FALSE)</f>
        <v>0</v>
      </c>
      <c r="K99" s="327"/>
      <c r="L99" s="388"/>
      <c r="M99" s="389" t="s">
        <v>635</v>
      </c>
      <c r="N99" s="330">
        <f t="shared" si="9"/>
        <v>57.9</v>
      </c>
      <c r="O99" s="331" t="str">
        <f>VLOOKUP(B99,'Уч ЮН'!$A$3:$G$447,7,FALSE)</f>
        <v>Янина Е.С.</v>
      </c>
      <c r="P99" s="54" t="s">
        <v>71</v>
      </c>
      <c r="AE99" s="49"/>
      <c r="AF99" s="49"/>
      <c r="AG99" s="49"/>
      <c r="AH99" s="49"/>
      <c r="AI99" s="49"/>
      <c r="AJ99" s="49"/>
      <c r="AK99" s="49"/>
    </row>
    <row r="100" spans="1:37" s="1" customFormat="1" ht="15.75" customHeight="1">
      <c r="A100" s="72">
        <v>21</v>
      </c>
      <c r="B100" s="47">
        <v>239</v>
      </c>
      <c r="C100" s="48" t="str">
        <f>VLOOKUP(B100,'Уч ЮН'!$A$3:$G$447,2,FALSE)</f>
        <v>Захаров Константин</v>
      </c>
      <c r="D100" s="91">
        <f>VLOOKUP(B100,'Уч ЮН'!$A$3:$G$447,3,FALSE)</f>
        <v>2001</v>
      </c>
      <c r="E100" s="326">
        <f>VLOOKUP(B100,'Уч ЮН'!$A$3:$G$447,4,FALSE)</f>
        <v>0</v>
      </c>
      <c r="F100" s="48" t="str">
        <f>VLOOKUP(B100,'Уч ЮН'!$A$3:$G$447,5,FALSE)</f>
        <v>Пензенская</v>
      </c>
      <c r="G100" s="96" t="str">
        <f>VLOOKUP(B100,'Уч ЮН'!$A$3:$G$447,6,FALSE)</f>
        <v>ДЮСШ Сердобск</v>
      </c>
      <c r="H100" s="45" t="str">
        <f t="shared" si="10"/>
        <v>58,7</v>
      </c>
      <c r="I100" s="327">
        <f t="shared" si="8"/>
        <v>3</v>
      </c>
      <c r="J100" s="328">
        <f>VLOOKUP(B100,'Уч ЮН'!$A$3:$I$447,8,FALSE)</f>
        <v>0</v>
      </c>
      <c r="K100" s="327"/>
      <c r="L100" s="388"/>
      <c r="M100" s="389" t="s">
        <v>636</v>
      </c>
      <c r="N100" s="330">
        <f t="shared" si="9"/>
        <v>58.7</v>
      </c>
      <c r="O100" s="331" t="str">
        <f>VLOOKUP(B100,'Уч ЮН'!$A$3:$G$447,7,FALSE)</f>
        <v>Янина Е.С.</v>
      </c>
      <c r="P100" s="54" t="s">
        <v>70</v>
      </c>
      <c r="AE100" s="49"/>
      <c r="AF100" s="49"/>
      <c r="AG100" s="49"/>
      <c r="AH100" s="49"/>
      <c r="AI100" s="49"/>
      <c r="AJ100" s="49"/>
      <c r="AK100" s="49"/>
    </row>
    <row r="101" spans="1:37" s="1" customFormat="1" ht="15.75" customHeight="1">
      <c r="A101" s="72">
        <v>22</v>
      </c>
      <c r="B101" s="47">
        <v>237</v>
      </c>
      <c r="C101" s="48" t="str">
        <f>VLOOKUP(B101,'Уч ЮН'!$A$3:$G$447,2,FALSE)</f>
        <v>Цивадзе Мамука</v>
      </c>
      <c r="D101" s="91">
        <f>VLOOKUP(B101,'Уч ЮН'!$A$3:$G$447,3,FALSE)</f>
        <v>2001</v>
      </c>
      <c r="E101" s="326">
        <f>VLOOKUP(B101,'Уч ЮН'!$A$3:$G$447,4,FALSE)</f>
        <v>0</v>
      </c>
      <c r="F101" s="48" t="str">
        <f>VLOOKUP(B101,'Уч ЮН'!$A$3:$G$447,5,FALSE)</f>
        <v>Пензенская</v>
      </c>
      <c r="G101" s="96" t="str">
        <f>VLOOKUP(B101,'Уч ЮН'!$A$3:$G$447,6,FALSE)</f>
        <v>ДЮСШ Сердобск</v>
      </c>
      <c r="H101" s="45" t="str">
        <f t="shared" si="10"/>
        <v>59,4</v>
      </c>
      <c r="I101" s="327">
        <f t="shared" si="8"/>
        <v>3</v>
      </c>
      <c r="J101" s="328">
        <f>VLOOKUP(B101,'Уч ЮН'!$A$3:$I$447,8,FALSE)</f>
        <v>0</v>
      </c>
      <c r="K101" s="327"/>
      <c r="L101" s="388"/>
      <c r="M101" s="389" t="s">
        <v>634</v>
      </c>
      <c r="N101" s="330">
        <f t="shared" si="9"/>
        <v>59.4</v>
      </c>
      <c r="O101" s="331" t="str">
        <f>VLOOKUP(B101,'Уч ЮН'!$A$3:$G$447,7,FALSE)</f>
        <v>Янина Е.С.</v>
      </c>
      <c r="P101" s="54" t="s">
        <v>569</v>
      </c>
      <c r="AE101" s="49"/>
      <c r="AF101" s="49"/>
      <c r="AG101" s="49"/>
      <c r="AH101" s="49"/>
      <c r="AI101" s="49"/>
      <c r="AJ101" s="49"/>
      <c r="AK101" s="49"/>
    </row>
    <row r="102" spans="1:37" s="1" customFormat="1" ht="15">
      <c r="A102" s="72">
        <v>23</v>
      </c>
      <c r="B102" s="47">
        <v>238</v>
      </c>
      <c r="C102" s="48" t="str">
        <f>VLOOKUP(B102,'Уч ЮН'!$A$3:$G$447,2,FALSE)</f>
        <v>Кондаков Никита</v>
      </c>
      <c r="D102" s="91">
        <f>VLOOKUP(B102,'Уч ЮН'!$A$3:$G$447,3,FALSE)</f>
        <v>2001</v>
      </c>
      <c r="E102" s="326">
        <f>VLOOKUP(B102,'Уч ЮН'!$A$3:$G$447,4,FALSE)</f>
        <v>0</v>
      </c>
      <c r="F102" s="48" t="str">
        <f>VLOOKUP(B102,'Уч ЮН'!$A$3:$G$447,5,FALSE)</f>
        <v>Пензенская</v>
      </c>
      <c r="G102" s="96" t="str">
        <f>VLOOKUP(B102,'Уч ЮН'!$A$3:$G$447,6,FALSE)</f>
        <v>ДЮСШ Сердобск</v>
      </c>
      <c r="H102" s="45" t="str">
        <f t="shared" si="10"/>
        <v>59,5</v>
      </c>
      <c r="I102" s="327">
        <f t="shared" si="8"/>
        <v>3</v>
      </c>
      <c r="J102" s="328">
        <f>VLOOKUP(B102,'Уч ЮН'!$A$3:$I$447,8,FALSE)</f>
        <v>0</v>
      </c>
      <c r="K102" s="327"/>
      <c r="L102" s="388"/>
      <c r="M102" s="389" t="s">
        <v>637</v>
      </c>
      <c r="N102" s="330">
        <f t="shared" si="9"/>
        <v>59.5</v>
      </c>
      <c r="O102" s="331" t="str">
        <f>VLOOKUP(B102,'Уч ЮН'!$A$3:$G$447,7,FALSE)</f>
        <v>Янина Е.С.</v>
      </c>
      <c r="P102" s="54"/>
      <c r="AE102" s="49"/>
      <c r="AF102" s="49"/>
      <c r="AG102" s="49"/>
      <c r="AH102" s="49"/>
      <c r="AI102" s="49"/>
      <c r="AJ102" s="49"/>
      <c r="AK102" s="49"/>
    </row>
    <row r="103" spans="1:37" s="1" customFormat="1" ht="15">
      <c r="A103" s="72">
        <v>24</v>
      </c>
      <c r="B103" s="47">
        <v>101</v>
      </c>
      <c r="C103" s="48" t="str">
        <f>VLOOKUP(B103,'Уч ЮН'!$A$3:$G$447,2,FALSE)</f>
        <v>Архипов Артем </v>
      </c>
      <c r="D103" s="91">
        <f>VLOOKUP(B103,'Уч ЮН'!$A$3:$G$447,3,FALSE)</f>
        <v>2001</v>
      </c>
      <c r="E103" s="326">
        <f>VLOOKUP(B103,'Уч ЮН'!$A$3:$G$447,4,FALSE)</f>
        <v>3</v>
      </c>
      <c r="F103" s="48" t="str">
        <f>VLOOKUP(B103,'Уч ЮН'!$A$3:$G$447,5,FALSE)</f>
        <v>Саратовская</v>
      </c>
      <c r="G103" s="96" t="str">
        <f>VLOOKUP(B103,'Уч ЮН'!$A$3:$G$447,6,FALSE)</f>
        <v>СШ Ртищево</v>
      </c>
      <c r="H103" s="45" t="str">
        <f>CONCATENATE(L103,":",M103)</f>
        <v>1:00,2</v>
      </c>
      <c r="I103" s="327">
        <f t="shared" si="8"/>
        <v>3</v>
      </c>
      <c r="J103" s="328">
        <f>VLOOKUP(B103,'Уч ЮН'!$A$3:$I$447,8,FALSE)</f>
        <v>0</v>
      </c>
      <c r="K103" s="327"/>
      <c r="L103" s="388">
        <v>1</v>
      </c>
      <c r="M103" s="389" t="s">
        <v>624</v>
      </c>
      <c r="N103" s="330">
        <f t="shared" si="9"/>
        <v>100.2</v>
      </c>
      <c r="O103" s="331" t="str">
        <f>VLOOKUP(B103,'Уч ЮН'!$A$3:$G$447,7,FALSE)</f>
        <v>Земцов М.А.</v>
      </c>
      <c r="P103" s="54" t="s">
        <v>569</v>
      </c>
      <c r="AE103" s="49"/>
      <c r="AF103" s="49"/>
      <c r="AG103" s="49"/>
      <c r="AH103" s="49"/>
      <c r="AI103" s="49"/>
      <c r="AJ103" s="49"/>
      <c r="AK103" s="49"/>
    </row>
    <row r="104" spans="1:37" s="1" customFormat="1" ht="15">
      <c r="A104" s="72">
        <v>25</v>
      </c>
      <c r="B104" s="47">
        <v>41</v>
      </c>
      <c r="C104" s="48" t="str">
        <f>VLOOKUP(B104,'Уч ЮН'!$A$3:$G$447,2,FALSE)</f>
        <v>Кондрахов Денис</v>
      </c>
      <c r="D104" s="91">
        <f>VLOOKUP(B104,'Уч ЮН'!$A$3:$G$447,3,FALSE)</f>
        <v>2000</v>
      </c>
      <c r="E104" s="326" t="str">
        <f>VLOOKUP(B104,'Уч ЮН'!$A$3:$G$447,4,FALSE)</f>
        <v>2</v>
      </c>
      <c r="F104" s="48" t="str">
        <f>VLOOKUP(B104,'Уч ЮН'!$A$3:$G$447,5,FALSE)</f>
        <v>Пензенская</v>
      </c>
      <c r="G104" s="96" t="str">
        <f>VLOOKUP(B104,'Уч ЮН'!$A$3:$G$447,6,FALSE)</f>
        <v>СШ-6,ПГУ</v>
      </c>
      <c r="H104" s="45" t="str">
        <f>CONCATENATE(L104,":",M104)</f>
        <v>1:03,1</v>
      </c>
      <c r="I104" s="327" t="str">
        <f t="shared" si="8"/>
        <v>1ю</v>
      </c>
      <c r="J104" s="328">
        <f>VLOOKUP(B104,'Уч ЮН'!$A$3:$I$447,8,FALSE)</f>
        <v>0</v>
      </c>
      <c r="K104" s="327"/>
      <c r="L104" s="388">
        <v>1</v>
      </c>
      <c r="M104" s="389" t="s">
        <v>619</v>
      </c>
      <c r="N104" s="330">
        <f t="shared" si="9"/>
        <v>103.1</v>
      </c>
      <c r="O104" s="331" t="str">
        <f>VLOOKUP(B104,'Уч ЮН'!$A$3:$G$447,7,FALSE)</f>
        <v>Беляев С.Н.,Дубоносова С.В.</v>
      </c>
      <c r="P104" s="54" t="s">
        <v>69</v>
      </c>
      <c r="AE104" s="49"/>
      <c r="AF104" s="49"/>
      <c r="AG104" s="49"/>
      <c r="AH104" s="49"/>
      <c r="AI104" s="49"/>
      <c r="AJ104" s="49"/>
      <c r="AK104" s="49"/>
    </row>
    <row r="105" spans="1:37" s="1" customFormat="1" ht="15.75" customHeight="1">
      <c r="A105" s="72"/>
      <c r="B105" s="47">
        <v>46</v>
      </c>
      <c r="C105" s="48" t="str">
        <f>VLOOKUP(B105,'Уч ЮН'!$A$3:$G$447,2,FALSE)</f>
        <v>Киселев Константин</v>
      </c>
      <c r="D105" s="91">
        <f>VLOOKUP(B105,'Уч ЮН'!$A$3:$G$447,3,FALSE)</f>
        <v>2000</v>
      </c>
      <c r="E105" s="326" t="str">
        <f>VLOOKUP(B105,'Уч ЮН'!$A$3:$G$447,4,FALSE)</f>
        <v>2</v>
      </c>
      <c r="F105" s="48" t="str">
        <f>VLOOKUP(B105,'Уч ЮН'!$A$3:$G$447,5,FALSE)</f>
        <v>Пензенская</v>
      </c>
      <c r="G105" s="96" t="str">
        <f>VLOOKUP(B105,'Уч ЮН'!$A$3:$G$447,6,FALSE)</f>
        <v>СШ-6,ПГУ</v>
      </c>
      <c r="H105" s="45" t="str">
        <f>CONCATENATE(L105,":",M105)</f>
        <v>:дисквл.</v>
      </c>
      <c r="I105" s="327"/>
      <c r="J105" s="328">
        <f>VLOOKUP(B105,'Уч ЮН'!$A$3:$I$447,8,FALSE)</f>
        <v>0</v>
      </c>
      <c r="K105" s="327"/>
      <c r="L105" s="388"/>
      <c r="M105" s="389" t="s">
        <v>607</v>
      </c>
      <c r="N105" s="330" t="e">
        <f t="shared" si="9"/>
        <v>#VALUE!</v>
      </c>
      <c r="O105" s="331" t="str">
        <f>VLOOKUP(B105,'Уч ЮН'!$A$3:$G$447,7,FALSE)</f>
        <v>Беляев С.Н.,Бесчастнова Л.Н.</v>
      </c>
      <c r="P105" s="54"/>
      <c r="AE105" s="49"/>
      <c r="AF105" s="49"/>
      <c r="AG105" s="49"/>
      <c r="AH105" s="49"/>
      <c r="AI105" s="49"/>
      <c r="AJ105" s="49"/>
      <c r="AK105" s="49"/>
    </row>
    <row r="106" spans="1:37" s="1" customFormat="1" ht="15.75" customHeight="1" hidden="1">
      <c r="A106" s="72"/>
      <c r="B106" s="47">
        <v>182</v>
      </c>
      <c r="C106" s="48" t="str">
        <f>VLOOKUP(B106,'Уч ЮН'!$A$3:$G$447,2,FALSE)</f>
        <v>Агафонов Виктор</v>
      </c>
      <c r="D106" s="91">
        <f>VLOOKUP(B106,'Уч ЮН'!$A$3:$G$447,3,FALSE)</f>
        <v>2001</v>
      </c>
      <c r="E106" s="326">
        <f>VLOOKUP(B106,'Уч ЮН'!$A$3:$G$447,4,FALSE)</f>
        <v>0</v>
      </c>
      <c r="F106" s="48" t="str">
        <f>VLOOKUP(B106,'Уч ЮН'!$A$3:$G$447,5,FALSE)</f>
        <v>Пензенская</v>
      </c>
      <c r="G106" s="96" t="str">
        <f>VLOOKUP(B106,'Уч ЮН'!$A$3:$G$447,6,FALSE)</f>
        <v>СШ-6</v>
      </c>
      <c r="H106" s="45" t="str">
        <f>CONCATENATE(L106,"",M106)</f>
        <v>н.я.</v>
      </c>
      <c r="I106" s="327"/>
      <c r="J106" s="328">
        <f>VLOOKUP(B106,'Уч ЮН'!$A$3:$I$447,8,FALSE)</f>
        <v>0</v>
      </c>
      <c r="K106" s="327"/>
      <c r="L106" s="388"/>
      <c r="M106" s="389" t="s">
        <v>590</v>
      </c>
      <c r="N106" s="330" t="e">
        <f t="shared" si="9"/>
        <v>#VALUE!</v>
      </c>
      <c r="O106" s="331" t="str">
        <f>VLOOKUP(B106,'Уч ЮН'!$A$3:$G$447,7,FALSE)</f>
        <v>Земсков А.М.</v>
      </c>
      <c r="P106" s="54"/>
      <c r="AE106" s="49"/>
      <c r="AF106" s="49"/>
      <c r="AG106" s="49"/>
      <c r="AH106" s="49"/>
      <c r="AI106" s="49"/>
      <c r="AJ106" s="49"/>
      <c r="AK106" s="49"/>
    </row>
    <row r="107" spans="1:37" s="1" customFormat="1" ht="15" hidden="1">
      <c r="A107" s="72"/>
      <c r="B107" s="47">
        <v>296</v>
      </c>
      <c r="C107" s="48" t="str">
        <f>VLOOKUP(B107,'Уч ЮН'!$A$3:$G$447,2,FALSE)</f>
        <v>Салихов Тимур</v>
      </c>
      <c r="D107" s="91">
        <f>VLOOKUP(B107,'Уч ЮН'!$A$3:$G$447,3,FALSE)</f>
        <v>2001</v>
      </c>
      <c r="E107" s="326">
        <f>VLOOKUP(B107,'Уч ЮН'!$A$3:$G$447,4,FALSE)</f>
        <v>2</v>
      </c>
      <c r="F107" s="48" t="str">
        <f>VLOOKUP(B107,'Уч ЮН'!$A$3:$G$447,5,FALSE)</f>
        <v>Пензенская</v>
      </c>
      <c r="G107" s="96" t="str">
        <f>VLOOKUP(B107,'Уч ЮН'!$A$3:$G$447,6,FALSE)</f>
        <v>ДЮСШ-2 Кузнецк</v>
      </c>
      <c r="H107" s="45" t="str">
        <f>CONCATENATE(L107,"",M107)</f>
        <v>н.я.</v>
      </c>
      <c r="I107" s="327"/>
      <c r="J107" s="328">
        <f>VLOOKUP(B107,'Уч ЮН'!$A$3:$I$447,8,FALSE)</f>
        <v>0</v>
      </c>
      <c r="K107" s="327"/>
      <c r="L107" s="388"/>
      <c r="M107" s="389" t="s">
        <v>590</v>
      </c>
      <c r="N107" s="330" t="e">
        <f t="shared" si="9"/>
        <v>#VALUE!</v>
      </c>
      <c r="O107" s="331" t="str">
        <f>VLOOKUP(B107,'Уч ЮН'!$A$3:$G$447,7,FALSE)</f>
        <v>Акатьев В.В. ,Грин А.В.</v>
      </c>
      <c r="P107" s="54"/>
      <c r="AE107" s="49"/>
      <c r="AF107" s="49"/>
      <c r="AG107" s="49"/>
      <c r="AH107" s="49"/>
      <c r="AI107" s="49"/>
      <c r="AJ107" s="49"/>
      <c r="AK107" s="49"/>
    </row>
    <row r="108" spans="1:37" s="64" customFormat="1" ht="15.75" customHeight="1">
      <c r="A108" s="462" t="s">
        <v>96</v>
      </c>
      <c r="B108" s="462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53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</row>
    <row r="109" spans="1:37" s="64" customFormat="1" ht="15.75" customHeight="1">
      <c r="A109" s="463" t="s">
        <v>40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53"/>
      <c r="V109" s="53"/>
      <c r="W109" s="1"/>
      <c r="X109" s="16"/>
      <c r="AE109" s="78"/>
      <c r="AF109" s="78"/>
      <c r="AG109" s="78"/>
      <c r="AH109" s="78"/>
      <c r="AI109" s="78"/>
      <c r="AJ109" s="78"/>
      <c r="AK109" s="78"/>
    </row>
    <row r="110" spans="1:37" s="1" customFormat="1" ht="12.75" customHeight="1" hidden="1">
      <c r="A110" s="372"/>
      <c r="B110" s="373"/>
      <c r="C110" s="374"/>
      <c r="D110" s="375"/>
      <c r="E110" s="372"/>
      <c r="F110" s="372"/>
      <c r="G110" s="347"/>
      <c r="H110" s="372"/>
      <c r="I110" s="372"/>
      <c r="J110" s="376"/>
      <c r="K110" s="309" t="s">
        <v>49</v>
      </c>
      <c r="L110" s="375"/>
      <c r="M110" s="391"/>
      <c r="N110" s="377"/>
      <c r="O110" s="372" t="s">
        <v>48</v>
      </c>
      <c r="P110" s="392"/>
      <c r="Q110" s="372"/>
      <c r="R110" s="372"/>
      <c r="S110" s="372"/>
      <c r="T110" s="372"/>
      <c r="U110" s="53"/>
      <c r="V110" s="53"/>
      <c r="X110" s="16"/>
      <c r="AE110" s="49"/>
      <c r="AF110" s="49"/>
      <c r="AG110" s="49"/>
      <c r="AH110" s="49"/>
      <c r="AI110" s="49"/>
      <c r="AJ110" s="49"/>
      <c r="AK110" s="49"/>
    </row>
    <row r="111" spans="1:37" s="80" customFormat="1" ht="13.5" customHeight="1">
      <c r="A111" s="379"/>
      <c r="B111" s="373"/>
      <c r="C111" s="380" t="s">
        <v>45</v>
      </c>
      <c r="D111" s="381"/>
      <c r="E111" s="382"/>
      <c r="F111" s="383"/>
      <c r="H111" s="372"/>
      <c r="I111" s="372"/>
      <c r="J111" s="376"/>
      <c r="K111" s="309" t="s">
        <v>50</v>
      </c>
      <c r="L111" s="141"/>
      <c r="M111" s="292"/>
      <c r="N111" s="43"/>
      <c r="O111" s="372"/>
      <c r="P111" s="467" t="s">
        <v>27</v>
      </c>
      <c r="Q111" s="467"/>
      <c r="R111" s="468" t="s">
        <v>556</v>
      </c>
      <c r="S111" s="468"/>
      <c r="T111" s="468"/>
      <c r="U111" s="32"/>
      <c r="V111" s="1"/>
      <c r="W111" s="1"/>
      <c r="X111" s="16"/>
      <c r="AE111" s="133"/>
      <c r="AF111" s="133"/>
      <c r="AG111" s="133"/>
      <c r="AH111" s="133"/>
      <c r="AI111" s="133"/>
      <c r="AJ111" s="133"/>
      <c r="AK111" s="133"/>
    </row>
    <row r="112" spans="1:37" s="17" customFormat="1" ht="24.75" customHeight="1">
      <c r="A112" s="28" t="s">
        <v>2</v>
      </c>
      <c r="B112" s="28" t="s">
        <v>24</v>
      </c>
      <c r="C112" s="28" t="s">
        <v>3</v>
      </c>
      <c r="D112" s="90" t="s">
        <v>83</v>
      </c>
      <c r="E112" s="28" t="s">
        <v>5</v>
      </c>
      <c r="F112" s="28" t="s">
        <v>6</v>
      </c>
      <c r="G112" s="79" t="s">
        <v>8</v>
      </c>
      <c r="H112" s="75" t="s">
        <v>10</v>
      </c>
      <c r="I112" s="76" t="s">
        <v>17</v>
      </c>
      <c r="J112" s="76"/>
      <c r="K112" s="76"/>
      <c r="L112" s="90" t="s">
        <v>22</v>
      </c>
      <c r="M112" s="293" t="s">
        <v>23</v>
      </c>
      <c r="N112" s="74" t="s">
        <v>25</v>
      </c>
      <c r="O112" s="73" t="s">
        <v>11</v>
      </c>
      <c r="P112" s="466" t="s">
        <v>12</v>
      </c>
      <c r="Q112" s="466"/>
      <c r="R112" s="466"/>
      <c r="S112" s="385" t="s">
        <v>13</v>
      </c>
      <c r="T112" s="384" t="s">
        <v>2</v>
      </c>
      <c r="U112" s="98"/>
      <c r="V112" s="35"/>
      <c r="W112" s="35"/>
      <c r="X112" s="36"/>
      <c r="AE112" s="109"/>
      <c r="AF112" s="109"/>
      <c r="AG112" s="109"/>
      <c r="AH112" s="109"/>
      <c r="AI112" s="109"/>
      <c r="AJ112" s="109"/>
      <c r="AK112" s="109"/>
    </row>
    <row r="113" spans="1:37" s="1" customFormat="1" ht="15">
      <c r="A113" s="72">
        <v>1</v>
      </c>
      <c r="B113" s="47">
        <v>119</v>
      </c>
      <c r="C113" s="48" t="str">
        <f>VLOOKUP(B113,'Уч ЮН'!$A$3:$G$447,2,FALSE)</f>
        <v>Зименкин Вячеслав</v>
      </c>
      <c r="D113" s="91">
        <f>VLOOKUP(B113,'Уч ЮН'!$A$3:$G$447,3,FALSE)</f>
        <v>1998</v>
      </c>
      <c r="E113" s="326" t="str">
        <f>VLOOKUP(B113,'Уч ЮН'!$A$3:$G$447,4,FALSE)</f>
        <v>КМС</v>
      </c>
      <c r="F113" s="48" t="str">
        <f>VLOOKUP(B113,'Уч ЮН'!$A$3:$G$447,5,FALSE)</f>
        <v>Саратовская</v>
      </c>
      <c r="G113" s="96" t="str">
        <f>VLOOKUP(B113,'Уч ЮН'!$A$3:$G$447,6,FALSE)</f>
        <v>СШОР-6</v>
      </c>
      <c r="H113" s="45" t="str">
        <f>CONCATENATE(L113,"",M113)</f>
        <v>48,5</v>
      </c>
      <c r="I113" s="327" t="str">
        <f aca="true" t="shared" si="11" ref="I113:I128">LOOKUP(N113,$U$1:$AC$1,$U$2:$AC$2)</f>
        <v>КМС</v>
      </c>
      <c r="J113" s="328">
        <f>VLOOKUP(B113,'Уч ЮН'!$A$3:$I$447,8,FALSE)</f>
        <v>0</v>
      </c>
      <c r="K113" s="327"/>
      <c r="L113" s="388"/>
      <c r="M113" s="389" t="s">
        <v>639</v>
      </c>
      <c r="N113" s="330">
        <f aca="true" t="shared" si="12" ref="N113:N129">(L113*100)+M113</f>
        <v>48.5</v>
      </c>
      <c r="O113" s="331" t="str">
        <f>VLOOKUP(B113,'Уч ЮН'!$A$3:$G$447,7,FALSE)</f>
        <v>Грековы Г.А., В.В.</v>
      </c>
      <c r="P113" s="54" t="s">
        <v>71</v>
      </c>
      <c r="AE113" s="49"/>
      <c r="AF113" s="49"/>
      <c r="AG113" s="49"/>
      <c r="AH113" s="49"/>
      <c r="AI113" s="49"/>
      <c r="AJ113" s="49"/>
      <c r="AK113" s="49"/>
    </row>
    <row r="114" spans="1:37" s="1" customFormat="1" ht="15">
      <c r="A114" s="72">
        <v>2</v>
      </c>
      <c r="B114" s="47">
        <v>291</v>
      </c>
      <c r="C114" s="48" t="str">
        <f>VLOOKUP(B114,'Уч ЮН'!$A$3:$G$447,2,FALSE)</f>
        <v>Гедаев Олег</v>
      </c>
      <c r="D114" s="91">
        <f>VLOOKUP(B114,'Уч ЮН'!$A$3:$G$447,3,FALSE)</f>
        <v>1998</v>
      </c>
      <c r="E114" s="326" t="str">
        <f>VLOOKUP(B114,'Уч ЮН'!$A$3:$G$447,4,FALSE)</f>
        <v>КМС</v>
      </c>
      <c r="F114" s="48" t="str">
        <f>VLOOKUP(B114,'Уч ЮН'!$A$3:$G$447,5,FALSE)</f>
        <v>Пензенская</v>
      </c>
      <c r="G114" s="96" t="str">
        <f>VLOOKUP(B114,'Уч ЮН'!$A$3:$G$447,6,FALSE)</f>
        <v>КСШОР</v>
      </c>
      <c r="H114" s="45" t="str">
        <f aca="true" t="shared" si="13" ref="H114:H128">CONCATENATE(L114,"",M114)</f>
        <v>48,9</v>
      </c>
      <c r="I114" s="327" t="str">
        <f t="shared" si="11"/>
        <v>КМС</v>
      </c>
      <c r="J114" s="328">
        <f>VLOOKUP(B114,'Уч ЮН'!$A$3:$I$447,8,FALSE)</f>
        <v>0</v>
      </c>
      <c r="K114" s="327"/>
      <c r="L114" s="388"/>
      <c r="M114" s="389" t="s">
        <v>644</v>
      </c>
      <c r="N114" s="330">
        <f t="shared" si="12"/>
        <v>48.9</v>
      </c>
      <c r="O114" s="331" t="str">
        <f>VLOOKUP(B114,'Уч ЮН'!$A$3:$G$447,7,FALSE)</f>
        <v>Кузнецов В.Б.</v>
      </c>
      <c r="P114" s="54" t="s">
        <v>71</v>
      </c>
      <c r="AE114" s="49"/>
      <c r="AF114" s="49"/>
      <c r="AG114" s="49"/>
      <c r="AH114" s="49"/>
      <c r="AI114" s="49"/>
      <c r="AJ114" s="49"/>
      <c r="AK114" s="49"/>
    </row>
    <row r="115" spans="1:37" s="1" customFormat="1" ht="15">
      <c r="A115" s="72">
        <v>3</v>
      </c>
      <c r="B115" s="47">
        <v>378</v>
      </c>
      <c r="C115" s="48" t="str">
        <f>VLOOKUP(B115,'Уч ЮН'!$A$3:$G$447,2,FALSE)</f>
        <v>Таткенов Руслан</v>
      </c>
      <c r="D115" s="91">
        <f>VLOOKUP(B115,'Уч ЮН'!$A$3:$G$447,3,FALSE)</f>
        <v>1994</v>
      </c>
      <c r="E115" s="326" t="str">
        <f>VLOOKUP(B115,'Уч ЮН'!$A$3:$G$447,4,FALSE)</f>
        <v>КМС</v>
      </c>
      <c r="F115" s="48" t="str">
        <f>VLOOKUP(B115,'Уч ЮН'!$A$3:$G$447,5,FALSE)</f>
        <v>Самарская</v>
      </c>
      <c r="G115" s="96" t="str">
        <f>VLOOKUP(B115,'Уч ЮН'!$A$3:$G$447,6,FALSE)</f>
        <v> СШОР-2 Самара</v>
      </c>
      <c r="H115" s="45" t="str">
        <f t="shared" si="13"/>
        <v>49,6</v>
      </c>
      <c r="I115" s="327" t="str">
        <f t="shared" si="11"/>
        <v>КМС</v>
      </c>
      <c r="J115" s="328">
        <f>VLOOKUP(B115,'Уч ЮН'!$A$3:$I$447,8,FALSE)</f>
        <v>0</v>
      </c>
      <c r="K115" s="327"/>
      <c r="L115" s="388"/>
      <c r="M115" s="389" t="s">
        <v>642</v>
      </c>
      <c r="N115" s="330">
        <f t="shared" si="12"/>
        <v>49.6</v>
      </c>
      <c r="O115" s="331" t="str">
        <f>VLOOKUP(B115,'Уч ЮН'!$A$3:$G$447,7,FALSE)</f>
        <v>Комаров С.В.</v>
      </c>
      <c r="P115" s="54" t="s">
        <v>71</v>
      </c>
      <c r="AE115" s="49"/>
      <c r="AF115" s="49"/>
      <c r="AG115" s="49"/>
      <c r="AH115" s="49"/>
      <c r="AI115" s="49"/>
      <c r="AJ115" s="49"/>
      <c r="AK115" s="49"/>
    </row>
    <row r="116" spans="1:37" s="1" customFormat="1" ht="15">
      <c r="A116" s="72">
        <v>4</v>
      </c>
      <c r="B116" s="47">
        <v>600</v>
      </c>
      <c r="C116" s="48" t="str">
        <f>VLOOKUP(B116,'Уч ЮН'!$A$3:$G$447,2,FALSE)</f>
        <v>Бастылов Кирилл</v>
      </c>
      <c r="D116" s="91">
        <f>VLOOKUP(B116,'Уч ЮН'!$A$3:$G$447,3,FALSE)</f>
        <v>1998</v>
      </c>
      <c r="E116" s="326" t="str">
        <f>VLOOKUP(B116,'Уч ЮН'!$A$3:$G$447,4,FALSE)</f>
        <v>КМС</v>
      </c>
      <c r="F116" s="48" t="str">
        <f>VLOOKUP(B116,'Уч ЮН'!$A$3:$G$447,5,FALSE)</f>
        <v>Пензенская</v>
      </c>
      <c r="G116" s="96" t="str">
        <f>VLOOKUP(B116,'Уч ЮН'!$A$3:$G$447,6,FALSE)</f>
        <v>КСШОР</v>
      </c>
      <c r="H116" s="45" t="str">
        <f t="shared" si="13"/>
        <v>49,9</v>
      </c>
      <c r="I116" s="327" t="str">
        <f t="shared" si="11"/>
        <v>КМС</v>
      </c>
      <c r="J116" s="328" t="str">
        <f>VLOOKUP(B116,'Уч ЮН'!$A$3:$I$447,8,FALSE)</f>
        <v>л</v>
      </c>
      <c r="K116" s="327"/>
      <c r="L116" s="388"/>
      <c r="M116" s="389" t="s">
        <v>643</v>
      </c>
      <c r="N116" s="330">
        <f t="shared" si="12"/>
        <v>49.9</v>
      </c>
      <c r="O116" s="331" t="str">
        <f>VLOOKUP(B116,'Уч ЮН'!$A$3:$G$447,7,FALSE)</f>
        <v>Красновы Р.Б.,К.И.</v>
      </c>
      <c r="P116" s="54" t="s">
        <v>70</v>
      </c>
      <c r="AE116" s="49"/>
      <c r="AF116" s="49"/>
      <c r="AG116" s="49"/>
      <c r="AH116" s="49"/>
      <c r="AI116" s="49"/>
      <c r="AJ116" s="49"/>
      <c r="AK116" s="49"/>
    </row>
    <row r="117" spans="1:37" s="1" customFormat="1" ht="15">
      <c r="A117" s="72">
        <v>5</v>
      </c>
      <c r="B117" s="47">
        <v>366</v>
      </c>
      <c r="C117" s="48" t="str">
        <f>VLOOKUP(B117,'Уч ЮН'!$A$3:$G$447,2,FALSE)</f>
        <v>Поленин Иван</v>
      </c>
      <c r="D117" s="91">
        <f>VLOOKUP(B117,'Уч ЮН'!$A$3:$G$447,3,FALSE)</f>
        <v>1994</v>
      </c>
      <c r="E117" s="326" t="str">
        <f>VLOOKUP(B117,'Уч ЮН'!$A$3:$G$447,4,FALSE)</f>
        <v>КМС</v>
      </c>
      <c r="F117" s="48" t="str">
        <f>VLOOKUP(B117,'Уч ЮН'!$A$3:$G$447,5,FALSE)</f>
        <v>Тамбовская</v>
      </c>
      <c r="G117" s="96" t="str">
        <f>VLOOKUP(B117,'Уч ЮН'!$A$3:$G$447,6,FALSE)</f>
        <v>СШ МЦПСР</v>
      </c>
      <c r="H117" s="45" t="str">
        <f t="shared" si="13"/>
        <v>50,1</v>
      </c>
      <c r="I117" s="327" t="str">
        <f t="shared" si="11"/>
        <v>КМС</v>
      </c>
      <c r="J117" s="328">
        <f>VLOOKUP(B117,'Уч ЮН'!$A$3:$I$447,8,FALSE)</f>
        <v>0</v>
      </c>
      <c r="K117" s="327"/>
      <c r="L117" s="388"/>
      <c r="M117" s="389" t="s">
        <v>647</v>
      </c>
      <c r="N117" s="330">
        <f t="shared" si="12"/>
        <v>50.1</v>
      </c>
      <c r="O117" s="331" t="str">
        <f>VLOOKUP(B117,'Уч ЮН'!$A$3:$G$447,7,FALSE)</f>
        <v>Мироненко В.И.</v>
      </c>
      <c r="P117" s="54" t="s">
        <v>71</v>
      </c>
      <c r="AE117" s="49"/>
      <c r="AF117" s="49"/>
      <c r="AG117" s="49"/>
      <c r="AH117" s="49"/>
      <c r="AI117" s="49"/>
      <c r="AJ117" s="49"/>
      <c r="AK117" s="49"/>
    </row>
    <row r="118" spans="1:37" s="1" customFormat="1" ht="15">
      <c r="A118" s="72">
        <v>6</v>
      </c>
      <c r="B118" s="47">
        <v>316</v>
      </c>
      <c r="C118" s="48" t="str">
        <f>VLOOKUP(B118,'Уч ЮН'!$A$3:$G$447,2,FALSE)</f>
        <v>Гончаров Артём</v>
      </c>
      <c r="D118" s="91">
        <f>VLOOKUP(B118,'Уч ЮН'!$A$3:$G$447,3,FALSE)</f>
        <v>1999</v>
      </c>
      <c r="E118" s="326" t="str">
        <f>VLOOKUP(B118,'Уч ЮН'!$A$3:$G$447,4,FALSE)</f>
        <v>КМС</v>
      </c>
      <c r="F118" s="48" t="str">
        <f>VLOOKUP(B118,'Уч ЮН'!$A$3:$G$447,5,FALSE)</f>
        <v>Тульская</v>
      </c>
      <c r="G118" s="96" t="str">
        <f>VLOOKUP(B118,'Уч ЮН'!$A$3:$G$447,6,FALSE)</f>
        <v>ЦСП-СШОР л/а</v>
      </c>
      <c r="H118" s="45" t="str">
        <f t="shared" si="13"/>
        <v>50,4</v>
      </c>
      <c r="I118" s="327">
        <f t="shared" si="11"/>
        <v>1</v>
      </c>
      <c r="J118" s="328">
        <f>VLOOKUP(B118,'Уч ЮН'!$A$3:$I$447,8,FALSE)</f>
        <v>0</v>
      </c>
      <c r="K118" s="327"/>
      <c r="L118" s="388"/>
      <c r="M118" s="389" t="s">
        <v>645</v>
      </c>
      <c r="N118" s="330">
        <f t="shared" si="12"/>
        <v>50.4</v>
      </c>
      <c r="O118" s="331" t="str">
        <f>VLOOKUP(B118,'Уч ЮН'!$A$3:$G$447,7,FALSE)</f>
        <v>Ковтун Н.Н.</v>
      </c>
      <c r="P118" s="54" t="s">
        <v>70</v>
      </c>
      <c r="AE118" s="49"/>
      <c r="AF118" s="49"/>
      <c r="AG118" s="49"/>
      <c r="AH118" s="49"/>
      <c r="AI118" s="49"/>
      <c r="AJ118" s="49"/>
      <c r="AK118" s="49"/>
    </row>
    <row r="119" spans="1:37" s="1" customFormat="1" ht="15">
      <c r="A119" s="72">
        <v>7</v>
      </c>
      <c r="B119" s="47">
        <v>5</v>
      </c>
      <c r="C119" s="48" t="str">
        <f>VLOOKUP(B119,'Уч ЮН'!$A$3:$G$447,2,FALSE)</f>
        <v>Дасаев Рафаиль</v>
      </c>
      <c r="D119" s="91">
        <f>VLOOKUP(B119,'Уч ЮН'!$A$3:$G$447,3,FALSE)</f>
        <v>1997</v>
      </c>
      <c r="E119" s="326" t="str">
        <f>VLOOKUP(B119,'Уч ЮН'!$A$3:$G$447,4,FALSE)</f>
        <v>КМС</v>
      </c>
      <c r="F119" s="48" t="str">
        <f>VLOOKUP(B119,'Уч ЮН'!$A$3:$G$447,5,FALSE)</f>
        <v>Пензенская</v>
      </c>
      <c r="G119" s="96" t="str">
        <f>VLOOKUP(B119,'Уч ЮН'!$A$3:$G$447,6,FALSE)</f>
        <v>КСШОР</v>
      </c>
      <c r="H119" s="45" t="str">
        <f t="shared" si="13"/>
        <v>50,4</v>
      </c>
      <c r="I119" s="327">
        <f t="shared" si="11"/>
        <v>1</v>
      </c>
      <c r="J119" s="328">
        <f>VLOOKUP(B119,'Уч ЮН'!$A$3:$I$447,8,FALSE)</f>
        <v>0</v>
      </c>
      <c r="K119" s="327"/>
      <c r="L119" s="388"/>
      <c r="M119" s="389" t="s">
        <v>645</v>
      </c>
      <c r="N119" s="330">
        <f t="shared" si="12"/>
        <v>50.4</v>
      </c>
      <c r="O119" s="331" t="str">
        <f>VLOOKUP(B119,'Уч ЮН'!$A$3:$G$447,7,FALSE)</f>
        <v>Родионова А.И.</v>
      </c>
      <c r="P119" s="54" t="s">
        <v>70</v>
      </c>
      <c r="AE119" s="49"/>
      <c r="AF119" s="49"/>
      <c r="AG119" s="49"/>
      <c r="AH119" s="49"/>
      <c r="AI119" s="49"/>
      <c r="AJ119" s="49"/>
      <c r="AK119" s="49"/>
    </row>
    <row r="120" spans="1:37" s="1" customFormat="1" ht="15">
      <c r="A120" s="72">
        <v>8</v>
      </c>
      <c r="B120" s="47">
        <v>317</v>
      </c>
      <c r="C120" s="48" t="str">
        <f>VLOOKUP(B120,'Уч ЮН'!$A$3:$G$447,2,FALSE)</f>
        <v>Селезнёв Андрей</v>
      </c>
      <c r="D120" s="91">
        <f>VLOOKUP(B120,'Уч ЮН'!$A$3:$G$447,3,FALSE)</f>
        <v>1999</v>
      </c>
      <c r="E120" s="326" t="str">
        <f>VLOOKUP(B120,'Уч ЮН'!$A$3:$G$447,4,FALSE)</f>
        <v>КМС</v>
      </c>
      <c r="F120" s="48" t="str">
        <f>VLOOKUP(B120,'Уч ЮН'!$A$3:$G$447,5,FALSE)</f>
        <v>Тульская</v>
      </c>
      <c r="G120" s="96" t="str">
        <f>VLOOKUP(B120,'Уч ЮН'!$A$3:$G$447,6,FALSE)</f>
        <v>ЦСП-СШОР л/а</v>
      </c>
      <c r="H120" s="45" t="str">
        <f t="shared" si="13"/>
        <v>50,5</v>
      </c>
      <c r="I120" s="327">
        <f t="shared" si="11"/>
        <v>1</v>
      </c>
      <c r="J120" s="328">
        <f>VLOOKUP(B120,'Уч ЮН'!$A$3:$I$447,8,FALSE)</f>
        <v>0</v>
      </c>
      <c r="K120" s="327"/>
      <c r="L120" s="388"/>
      <c r="M120" s="389" t="s">
        <v>640</v>
      </c>
      <c r="N120" s="330">
        <f t="shared" si="12"/>
        <v>50.5</v>
      </c>
      <c r="O120" s="331" t="str">
        <f>VLOOKUP(B120,'Уч ЮН'!$A$3:$G$447,7,FALSE)</f>
        <v>Ковтун Н.Н.</v>
      </c>
      <c r="P120" s="54" t="s">
        <v>70</v>
      </c>
      <c r="AE120" s="49"/>
      <c r="AF120" s="49"/>
      <c r="AG120" s="49"/>
      <c r="AH120" s="49"/>
      <c r="AI120" s="49"/>
      <c r="AJ120" s="49"/>
      <c r="AK120" s="49"/>
    </row>
    <row r="121" spans="1:37" s="1" customFormat="1" ht="15">
      <c r="A121" s="72">
        <v>9</v>
      </c>
      <c r="B121" s="47">
        <v>391</v>
      </c>
      <c r="C121" s="48" t="str">
        <f>VLOOKUP(B121,'Уч ЮН'!$A$3:$G$447,2,FALSE)</f>
        <v>Колесников Никита</v>
      </c>
      <c r="D121" s="91">
        <f>VLOOKUP(B121,'Уч ЮН'!$A$3:$G$447,3,FALSE)</f>
        <v>1999</v>
      </c>
      <c r="E121" s="326">
        <f>VLOOKUP(B121,'Уч ЮН'!$A$3:$G$447,4,FALSE)</f>
        <v>1</v>
      </c>
      <c r="F121" s="48" t="str">
        <f>VLOOKUP(B121,'Уч ЮН'!$A$3:$G$447,5,FALSE)</f>
        <v>Самарская</v>
      </c>
      <c r="G121" s="96" t="str">
        <f>VLOOKUP(B121,'Уч ЮН'!$A$3:$G$447,6,FALSE)</f>
        <v>СШОР-2 Самара</v>
      </c>
      <c r="H121" s="45" t="str">
        <f t="shared" si="13"/>
        <v>51,5</v>
      </c>
      <c r="I121" s="327">
        <f t="shared" si="11"/>
        <v>1</v>
      </c>
      <c r="J121" s="328">
        <f>VLOOKUP(B121,'Уч ЮН'!$A$3:$I$447,8,FALSE)</f>
        <v>0</v>
      </c>
      <c r="K121" s="327"/>
      <c r="L121" s="388"/>
      <c r="M121" s="389" t="s">
        <v>628</v>
      </c>
      <c r="N121" s="330">
        <f t="shared" si="12"/>
        <v>51.5</v>
      </c>
      <c r="O121" s="331" t="str">
        <f>VLOOKUP(B121,'Уч ЮН'!$A$3:$G$447,7,FALSE)</f>
        <v>Зайцев И.С., Андронов Ю.В.</v>
      </c>
      <c r="P121" s="54" t="s">
        <v>69</v>
      </c>
      <c r="AE121" s="49"/>
      <c r="AF121" s="49"/>
      <c r="AG121" s="49"/>
      <c r="AH121" s="49"/>
      <c r="AI121" s="49"/>
      <c r="AJ121" s="49"/>
      <c r="AK121" s="49"/>
    </row>
    <row r="122" spans="1:37" s="1" customFormat="1" ht="15">
      <c r="A122" s="72">
        <v>10</v>
      </c>
      <c r="B122" s="47">
        <v>45</v>
      </c>
      <c r="C122" s="48" t="str">
        <f>VLOOKUP(B122,'Уч ЮН'!$A$3:$G$447,2,FALSE)</f>
        <v>Сайфулин Руслан</v>
      </c>
      <c r="D122" s="91">
        <f>VLOOKUP(B122,'Уч ЮН'!$A$3:$G$447,3,FALSE)</f>
        <v>1997</v>
      </c>
      <c r="E122" s="326" t="str">
        <f>VLOOKUP(B122,'Уч ЮН'!$A$3:$G$447,4,FALSE)</f>
        <v>1</v>
      </c>
      <c r="F122" s="48" t="str">
        <f>VLOOKUP(B122,'Уч ЮН'!$A$3:$G$447,5,FALSE)</f>
        <v>Пензенская</v>
      </c>
      <c r="G122" s="96" t="str">
        <f>VLOOKUP(B122,'Уч ЮН'!$A$3:$G$447,6,FALSE)</f>
        <v>СШ-6,ПГУ</v>
      </c>
      <c r="H122" s="45" t="str">
        <f t="shared" si="13"/>
        <v>51,8</v>
      </c>
      <c r="I122" s="327">
        <f t="shared" si="11"/>
        <v>1</v>
      </c>
      <c r="J122" s="328">
        <f>VLOOKUP(B122,'Уч ЮН'!$A$3:$I$447,8,FALSE)</f>
        <v>0</v>
      </c>
      <c r="K122" s="327"/>
      <c r="L122" s="388"/>
      <c r="M122" s="389" t="s">
        <v>641</v>
      </c>
      <c r="N122" s="330">
        <f t="shared" si="12"/>
        <v>51.8</v>
      </c>
      <c r="O122" s="331" t="str">
        <f>VLOOKUP(B122,'Уч ЮН'!$A$3:$G$447,7,FALSE)</f>
        <v>Беляев С.Н.</v>
      </c>
      <c r="P122" s="54" t="s">
        <v>69</v>
      </c>
      <c r="AE122" s="49"/>
      <c r="AF122" s="49"/>
      <c r="AG122" s="49"/>
      <c r="AH122" s="49"/>
      <c r="AI122" s="49"/>
      <c r="AJ122" s="49"/>
      <c r="AK122" s="49"/>
    </row>
    <row r="123" spans="1:37" s="1" customFormat="1" ht="15">
      <c r="A123" s="72">
        <v>10</v>
      </c>
      <c r="B123" s="47">
        <v>442</v>
      </c>
      <c r="C123" s="48" t="str">
        <f>VLOOKUP(B123,'Уч ЮН'!$A$3:$G$447,2,FALSE)</f>
        <v>Сидоренков Алексей</v>
      </c>
      <c r="D123" s="91">
        <f>VLOOKUP(B123,'Уч ЮН'!$A$3:$G$447,3,FALSE)</f>
        <v>1999</v>
      </c>
      <c r="E123" s="326">
        <f>VLOOKUP(B123,'Уч ЮН'!$A$3:$G$447,4,FALSE)</f>
        <v>1</v>
      </c>
      <c r="F123" s="48" t="str">
        <f>VLOOKUP(B123,'Уч ЮН'!$A$3:$G$447,5,FALSE)</f>
        <v>Мордовия</v>
      </c>
      <c r="G123" s="96" t="str">
        <f>VLOOKUP(B123,'Уч ЮН'!$A$3:$G$447,6,FALSE)</f>
        <v>КСШОР</v>
      </c>
      <c r="H123" s="45" t="str">
        <f t="shared" si="13"/>
        <v>51,8</v>
      </c>
      <c r="I123" s="327">
        <f t="shared" si="11"/>
        <v>1</v>
      </c>
      <c r="J123" s="328">
        <f>VLOOKUP(B123,'Уч ЮН'!$A$3:$I$447,8,FALSE)</f>
        <v>0</v>
      </c>
      <c r="K123" s="327"/>
      <c r="L123" s="388"/>
      <c r="M123" s="389" t="s">
        <v>641</v>
      </c>
      <c r="N123" s="330">
        <f t="shared" si="12"/>
        <v>51.8</v>
      </c>
      <c r="O123" s="331" t="str">
        <f>VLOOKUP(B123,'Уч ЮН'!$A$3:$G$447,7,FALSE)</f>
        <v>Бебенов АВ Бусаров ВМ</v>
      </c>
      <c r="P123" s="54" t="s">
        <v>69</v>
      </c>
      <c r="AE123" s="49"/>
      <c r="AF123" s="49"/>
      <c r="AG123" s="49"/>
      <c r="AH123" s="49"/>
      <c r="AI123" s="49"/>
      <c r="AJ123" s="49"/>
      <c r="AK123" s="49"/>
    </row>
    <row r="124" spans="1:37" s="1" customFormat="1" ht="15">
      <c r="A124" s="72">
        <v>10</v>
      </c>
      <c r="B124" s="47">
        <v>441</v>
      </c>
      <c r="C124" s="48" t="str">
        <f>VLOOKUP(B124,'Уч ЮН'!$A$3:$G$447,2,FALSE)</f>
        <v>Юнаев Алексей</v>
      </c>
      <c r="D124" s="91">
        <f>VLOOKUP(B124,'Уч ЮН'!$A$3:$G$447,3,FALSE)</f>
        <v>1997</v>
      </c>
      <c r="E124" s="326">
        <f>VLOOKUP(B124,'Уч ЮН'!$A$3:$G$447,4,FALSE)</f>
        <v>1</v>
      </c>
      <c r="F124" s="48" t="str">
        <f>VLOOKUP(B124,'Уч ЮН'!$A$3:$G$447,5,FALSE)</f>
        <v>Мордовия</v>
      </c>
      <c r="G124" s="96" t="str">
        <f>VLOOKUP(B124,'Уч ЮН'!$A$3:$G$447,6,FALSE)</f>
        <v>КСШОР</v>
      </c>
      <c r="H124" s="45" t="str">
        <f t="shared" si="13"/>
        <v>51,8</v>
      </c>
      <c r="I124" s="327">
        <f t="shared" si="11"/>
        <v>1</v>
      </c>
      <c r="J124" s="328">
        <f>VLOOKUP(B124,'Уч ЮН'!$A$3:$I$447,8,FALSE)</f>
        <v>0</v>
      </c>
      <c r="K124" s="327"/>
      <c r="L124" s="388"/>
      <c r="M124" s="389" t="s">
        <v>641</v>
      </c>
      <c r="N124" s="330">
        <f t="shared" si="12"/>
        <v>51.8</v>
      </c>
      <c r="O124" s="331" t="str">
        <f>VLOOKUP(B124,'Уч ЮН'!$A$3:$G$447,7,FALSE)</f>
        <v>Бебенов АВ</v>
      </c>
      <c r="P124" s="54" t="s">
        <v>69</v>
      </c>
      <c r="AE124" s="49"/>
      <c r="AF124" s="49"/>
      <c r="AG124" s="49"/>
      <c r="AH124" s="49"/>
      <c r="AI124" s="49"/>
      <c r="AJ124" s="49"/>
      <c r="AK124" s="49"/>
    </row>
    <row r="125" spans="1:37" s="1" customFormat="1" ht="15">
      <c r="A125" s="72">
        <v>13</v>
      </c>
      <c r="B125" s="47">
        <v>129</v>
      </c>
      <c r="C125" s="48" t="str">
        <f>VLOOKUP(B125,'Уч ЮН'!$A$3:$G$447,2,FALSE)</f>
        <v>Некрасов Антон</v>
      </c>
      <c r="D125" s="91">
        <f>VLOOKUP(B125,'Уч ЮН'!$A$3:$G$447,3,FALSE)</f>
        <v>1998</v>
      </c>
      <c r="E125" s="326">
        <f>VLOOKUP(B125,'Уч ЮН'!$A$3:$G$447,4,FALSE)</f>
        <v>1</v>
      </c>
      <c r="F125" s="48" t="str">
        <f>VLOOKUP(B125,'Уч ЮН'!$A$3:$G$447,5,FALSE)</f>
        <v>Саратовская</v>
      </c>
      <c r="G125" s="96" t="str">
        <f>VLOOKUP(B125,'Уч ЮН'!$A$3:$G$447,6,FALSE)</f>
        <v>СШОР-6</v>
      </c>
      <c r="H125" s="45" t="str">
        <f t="shared" si="13"/>
        <v>51,9</v>
      </c>
      <c r="I125" s="327">
        <f t="shared" si="11"/>
        <v>1</v>
      </c>
      <c r="J125" s="328">
        <f>VLOOKUP(B125,'Уч ЮН'!$A$3:$I$447,8,FALSE)</f>
        <v>0</v>
      </c>
      <c r="K125" s="327"/>
      <c r="L125" s="388"/>
      <c r="M125" s="389" t="s">
        <v>646</v>
      </c>
      <c r="N125" s="330">
        <f t="shared" si="12"/>
        <v>51.9</v>
      </c>
      <c r="O125" s="331" t="str">
        <f>VLOOKUP(B125,'Уч ЮН'!$A$3:$G$447,7,FALSE)</f>
        <v>Беликовы Н.И., Ю.Б.</v>
      </c>
      <c r="P125" s="54" t="s">
        <v>569</v>
      </c>
      <c r="AE125" s="49"/>
      <c r="AF125" s="49"/>
      <c r="AG125" s="49"/>
      <c r="AH125" s="49"/>
      <c r="AI125" s="49"/>
      <c r="AJ125" s="49"/>
      <c r="AK125" s="49"/>
    </row>
    <row r="126" spans="1:37" s="1" customFormat="1" ht="15">
      <c r="A126" s="72">
        <v>13</v>
      </c>
      <c r="B126" s="47">
        <v>121</v>
      </c>
      <c r="C126" s="48" t="str">
        <f>VLOOKUP(B126,'Уч ЮН'!$A$3:$G$447,2,FALSE)</f>
        <v>Шавлак Дмитрий</v>
      </c>
      <c r="D126" s="91">
        <f>VLOOKUP(B126,'Уч ЮН'!$A$3:$G$447,3,FALSE)</f>
        <v>1996</v>
      </c>
      <c r="E126" s="326" t="str">
        <f>VLOOKUP(B126,'Уч ЮН'!$A$3:$G$447,4,FALSE)</f>
        <v>КМС</v>
      </c>
      <c r="F126" s="48" t="str">
        <f>VLOOKUP(B126,'Уч ЮН'!$A$3:$G$447,5,FALSE)</f>
        <v>Саратовская</v>
      </c>
      <c r="G126" s="96" t="str">
        <f>VLOOKUP(B126,'Уч ЮН'!$A$3:$G$447,6,FALSE)</f>
        <v>СШОР-6</v>
      </c>
      <c r="H126" s="45" t="str">
        <f t="shared" si="13"/>
        <v>51,9</v>
      </c>
      <c r="I126" s="327">
        <f t="shared" si="11"/>
        <v>1</v>
      </c>
      <c r="J126" s="328">
        <f>VLOOKUP(B126,'Уч ЮН'!$A$3:$I$447,8,FALSE)</f>
        <v>0</v>
      </c>
      <c r="K126" s="327"/>
      <c r="L126" s="388"/>
      <c r="M126" s="389" t="s">
        <v>646</v>
      </c>
      <c r="N126" s="330">
        <f t="shared" si="12"/>
        <v>51.9</v>
      </c>
      <c r="O126" s="331" t="str">
        <f>VLOOKUP(B126,'Уч ЮН'!$A$3:$G$447,7,FALSE)</f>
        <v>Беликовы Н.И., Ю.Б.</v>
      </c>
      <c r="P126" s="54" t="s">
        <v>71</v>
      </c>
      <c r="AE126" s="49"/>
      <c r="AF126" s="49"/>
      <c r="AG126" s="49"/>
      <c r="AH126" s="49"/>
      <c r="AI126" s="49"/>
      <c r="AJ126" s="49"/>
      <c r="AK126" s="49"/>
    </row>
    <row r="127" spans="1:37" s="1" customFormat="1" ht="15">
      <c r="A127" s="72">
        <v>15</v>
      </c>
      <c r="B127" s="47">
        <v>468</v>
      </c>
      <c r="C127" s="48" t="str">
        <f>VLOOKUP(B127,'Уч ЮН'!$A$3:$G$447,2,FALSE)</f>
        <v>Давыдов Алексей</v>
      </c>
      <c r="D127" s="91">
        <f>VLOOKUP(B127,'Уч ЮН'!$A$3:$G$447,3,FALSE)</f>
        <v>1999</v>
      </c>
      <c r="E127" s="326">
        <f>VLOOKUP(B127,'Уч ЮН'!$A$3:$G$447,4,FALSE)</f>
        <v>1</v>
      </c>
      <c r="F127" s="48" t="str">
        <f>VLOOKUP(B127,'Уч ЮН'!$A$3:$G$447,5,FALSE)</f>
        <v>Мордовия</v>
      </c>
      <c r="G127" s="96" t="str">
        <f>VLOOKUP(B127,'Уч ЮН'!$A$3:$G$447,6,FALSE)</f>
        <v>МГУ им.Н.П.Огарева</v>
      </c>
      <c r="H127" s="45" t="str">
        <f t="shared" si="13"/>
        <v>52,1</v>
      </c>
      <c r="I127" s="327">
        <f t="shared" si="11"/>
        <v>1</v>
      </c>
      <c r="J127" s="328">
        <f>VLOOKUP(B127,'Уч ЮН'!$A$3:$I$447,8,FALSE)</f>
        <v>0</v>
      </c>
      <c r="K127" s="327"/>
      <c r="L127" s="388"/>
      <c r="M127" s="389" t="s">
        <v>656</v>
      </c>
      <c r="N127" s="330">
        <f t="shared" si="12"/>
        <v>52.1</v>
      </c>
      <c r="O127" s="331" t="str">
        <f>VLOOKUP(B127,'Уч ЮН'!$A$3:$G$447,7,FALSE)</f>
        <v>Арапов С. М.</v>
      </c>
      <c r="P127" s="54" t="s">
        <v>70</v>
      </c>
      <c r="AE127" s="49"/>
      <c r="AF127" s="49"/>
      <c r="AG127" s="49"/>
      <c r="AH127" s="49"/>
      <c r="AI127" s="49"/>
      <c r="AJ127" s="49"/>
      <c r="AK127" s="49"/>
    </row>
    <row r="128" spans="1:37" s="1" customFormat="1" ht="15">
      <c r="A128" s="72">
        <v>16</v>
      </c>
      <c r="B128" s="47">
        <v>170</v>
      </c>
      <c r="C128" s="48" t="str">
        <f>VLOOKUP(B128,'Уч ЮН'!$A$3:$G$447,2,FALSE)</f>
        <v>Лобирев Олег</v>
      </c>
      <c r="D128" s="91">
        <f>VLOOKUP(B128,'Уч ЮН'!$A$3:$G$447,3,FALSE)</f>
        <v>1999</v>
      </c>
      <c r="E128" s="326" t="str">
        <f>VLOOKUP(B128,'Уч ЮН'!$A$3:$G$447,4,FALSE)</f>
        <v>2</v>
      </c>
      <c r="F128" s="48" t="str">
        <f>VLOOKUP(B128,'Уч ЮН'!$A$3:$G$447,5,FALSE)</f>
        <v>Пензенская</v>
      </c>
      <c r="G128" s="96" t="str">
        <f>VLOOKUP(B128,'Уч ЮН'!$A$3:$G$447,6,FALSE)</f>
        <v>УОР</v>
      </c>
      <c r="H128" s="45" t="str">
        <f t="shared" si="13"/>
        <v>54,2</v>
      </c>
      <c r="I128" s="327">
        <f t="shared" si="11"/>
        <v>2</v>
      </c>
      <c r="J128" s="328" t="str">
        <f>VLOOKUP(B128,'Уч ЮН'!$A$3:$I$447,8,FALSE)</f>
        <v>л</v>
      </c>
      <c r="K128" s="327"/>
      <c r="L128" s="388"/>
      <c r="M128" s="389" t="s">
        <v>611</v>
      </c>
      <c r="N128" s="330">
        <f t="shared" si="12"/>
        <v>54.2</v>
      </c>
      <c r="O128" s="331" t="str">
        <f>VLOOKUP(B128,'Уч ЮН'!$A$3:$G$447,7,FALSE)</f>
        <v>Кузнецов В.Б.</v>
      </c>
      <c r="P128" s="54" t="s">
        <v>569</v>
      </c>
      <c r="AE128" s="49"/>
      <c r="AF128" s="49"/>
      <c r="AG128" s="49"/>
      <c r="AH128" s="49"/>
      <c r="AI128" s="49"/>
      <c r="AJ128" s="49"/>
      <c r="AK128" s="49"/>
    </row>
    <row r="129" spans="1:37" s="1" customFormat="1" ht="15">
      <c r="A129" s="72"/>
      <c r="B129" s="47">
        <v>11</v>
      </c>
      <c r="C129" s="48" t="str">
        <f>VLOOKUP(B129,'Уч ЮН'!$A$3:$G$447,2,FALSE)</f>
        <v>Таишев Хайдар</v>
      </c>
      <c r="D129" s="91">
        <f>VLOOKUP(B129,'Уч ЮН'!$A$3:$G$447,3,FALSE)</f>
        <v>1999</v>
      </c>
      <c r="E129" s="326">
        <f>VLOOKUP(B129,'Уч ЮН'!$A$3:$G$447,4,FALSE)</f>
        <v>2</v>
      </c>
      <c r="F129" s="48" t="str">
        <f>VLOOKUP(B129,'Уч ЮН'!$A$3:$G$447,5,FALSE)</f>
        <v>Пензенская</v>
      </c>
      <c r="G129" s="96" t="str">
        <f>VLOOKUP(B129,'Уч ЮН'!$A$3:$G$447,6,FALSE)</f>
        <v>КСШОР</v>
      </c>
      <c r="H129" s="45" t="str">
        <f>CONCATENATE(L129,"",M129)</f>
        <v>дисквл</v>
      </c>
      <c r="I129" s="327"/>
      <c r="J129" s="328">
        <f>VLOOKUP(B129,'Уч ЮН'!$A$3:$I$447,8,FALSE)</f>
        <v>0</v>
      </c>
      <c r="K129" s="327"/>
      <c r="L129" s="388"/>
      <c r="M129" s="389" t="s">
        <v>657</v>
      </c>
      <c r="N129" s="330" t="e">
        <f t="shared" si="12"/>
        <v>#VALUE!</v>
      </c>
      <c r="O129" s="331" t="str">
        <f>VLOOKUP(B129,'Уч ЮН'!$A$3:$G$447,7,FALSE)</f>
        <v>Копылова О.Н.,Шиндин Н.Г.</v>
      </c>
      <c r="P129" s="54"/>
      <c r="AE129" s="49"/>
      <c r="AF129" s="49"/>
      <c r="AG129" s="49"/>
      <c r="AH129" s="49"/>
      <c r="AI129" s="49"/>
      <c r="AJ129" s="49"/>
      <c r="AK129" s="49"/>
    </row>
    <row r="130" spans="1:37" s="1" customFormat="1" ht="12.75">
      <c r="A130" s="72"/>
      <c r="B130" s="49"/>
      <c r="D130" s="332"/>
      <c r="E130" s="49"/>
      <c r="F130" s="345"/>
      <c r="G130" s="347"/>
      <c r="H130" s="348"/>
      <c r="I130" s="49"/>
      <c r="J130" s="49"/>
      <c r="K130" s="49"/>
      <c r="L130" s="332"/>
      <c r="M130" s="54"/>
      <c r="N130" s="348"/>
      <c r="P130" s="54"/>
      <c r="AE130" s="49"/>
      <c r="AF130" s="49"/>
      <c r="AG130" s="49"/>
      <c r="AH130" s="49"/>
      <c r="AI130" s="49"/>
      <c r="AJ130" s="49"/>
      <c r="AK130" s="49"/>
    </row>
    <row r="131" spans="1:37" s="1" customFormat="1" ht="12.75">
      <c r="A131" s="72"/>
      <c r="B131" s="49"/>
      <c r="D131" s="332"/>
      <c r="E131" s="49"/>
      <c r="F131" s="345"/>
      <c r="G131" s="347"/>
      <c r="H131" s="348"/>
      <c r="I131" s="49"/>
      <c r="J131" s="49"/>
      <c r="K131" s="49"/>
      <c r="L131" s="394"/>
      <c r="M131" s="395"/>
      <c r="N131" s="387"/>
      <c r="P131" s="54"/>
      <c r="AE131" s="49"/>
      <c r="AF131" s="49"/>
      <c r="AG131" s="49"/>
      <c r="AH131" s="49"/>
      <c r="AI131" s="49"/>
      <c r="AJ131" s="49"/>
      <c r="AK131" s="49"/>
    </row>
    <row r="132" spans="1:37" s="1" customFormat="1" ht="12.75">
      <c r="A132" s="72"/>
      <c r="B132" s="49"/>
      <c r="D132" s="332"/>
      <c r="E132" s="49"/>
      <c r="F132" s="345"/>
      <c r="G132" s="347"/>
      <c r="H132" s="348"/>
      <c r="I132" s="49"/>
      <c r="J132" s="49"/>
      <c r="K132" s="49"/>
      <c r="L132" s="394"/>
      <c r="M132" s="395"/>
      <c r="N132" s="387"/>
      <c r="P132" s="54"/>
      <c r="AE132" s="49"/>
      <c r="AF132" s="49"/>
      <c r="AG132" s="49"/>
      <c r="AH132" s="49"/>
      <c r="AI132" s="49"/>
      <c r="AJ132" s="49"/>
      <c r="AK132" s="49"/>
    </row>
    <row r="133" ht="12.75"/>
    <row r="134" ht="12.75"/>
    <row r="135" ht="12.75"/>
    <row r="136" ht="12.75"/>
  </sheetData>
  <sheetProtection password="C1E8" sheet="1" formatCells="0" formatColumns="0" formatRows="0" insertColumns="0" insertRows="0" insertHyperlinks="0" deleteColumns="0" deleteRows="0" sort="0" autoFilter="0" pivotTables="0"/>
  <mergeCells count="26">
    <mergeCell ref="P33:R33"/>
    <mergeCell ref="A1:U1"/>
    <mergeCell ref="A2:U2"/>
    <mergeCell ref="A8:T8"/>
    <mergeCell ref="A9:T9"/>
    <mergeCell ref="A3:T3"/>
    <mergeCell ref="A5:T5"/>
    <mergeCell ref="A6:T6"/>
    <mergeCell ref="D7:N7"/>
    <mergeCell ref="O7:T7"/>
    <mergeCell ref="R11:T11"/>
    <mergeCell ref="P12:R12"/>
    <mergeCell ref="A29:T29"/>
    <mergeCell ref="A30:T30"/>
    <mergeCell ref="P32:Q32"/>
    <mergeCell ref="R32:T32"/>
    <mergeCell ref="A75:T75"/>
    <mergeCell ref="A76:T76"/>
    <mergeCell ref="P112:R112"/>
    <mergeCell ref="P78:Q78"/>
    <mergeCell ref="R78:T78"/>
    <mergeCell ref="P79:R79"/>
    <mergeCell ref="A108:T108"/>
    <mergeCell ref="A109:T109"/>
    <mergeCell ref="P111:Q111"/>
    <mergeCell ref="R111:T111"/>
  </mergeCells>
  <printOptions horizontalCentered="1"/>
  <pageMargins left="0.15748031496062992" right="0.1968503937007874" top="0.15748031496062992" bottom="0.15748031496062992" header="0.15748031496062992" footer="0.15748031496062992"/>
  <pageSetup fitToHeight="2" horizontalDpi="600" verticalDpi="600" orientation="landscape" paperSize="9" r:id="rId2"/>
  <rowBreaks count="4" manualBreakCount="4">
    <brk id="28" max="19" man="1"/>
    <brk id="67" max="19" man="1"/>
    <brk id="74" max="19" man="1"/>
    <brk id="107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329"/>
  <sheetViews>
    <sheetView view="pageBreakPreview" zoomScaleSheetLayoutView="100" zoomScalePageLayoutView="0" workbookViewId="0" topLeftCell="A1">
      <selection activeCell="AL10" sqref="AL10"/>
    </sheetView>
  </sheetViews>
  <sheetFormatPr defaultColWidth="9.00390625" defaultRowHeight="12.75"/>
  <cols>
    <col min="1" max="1" width="6.75390625" style="10" customWidth="1"/>
    <col min="2" max="2" width="5.375" style="8" customWidth="1"/>
    <col min="3" max="3" width="25.00390625" style="2" customWidth="1"/>
    <col min="4" max="4" width="9.25390625" style="86" customWidth="1"/>
    <col min="5" max="5" width="7.25390625" style="8" customWidth="1"/>
    <col min="6" max="6" width="14.375" style="4" customWidth="1"/>
    <col min="7" max="7" width="22.75390625" style="60" customWidth="1"/>
    <col min="8" max="8" width="8.375" style="46" customWidth="1"/>
    <col min="9" max="9" width="6.00390625" style="8" customWidth="1"/>
    <col min="10" max="10" width="6.00390625" style="8" hidden="1" customWidth="1"/>
    <col min="11" max="11" width="6.00390625" style="8" customWidth="1"/>
    <col min="12" max="13" width="6.00390625" style="40" hidden="1" customWidth="1"/>
    <col min="14" max="14" width="6.375" style="40" hidden="1" customWidth="1"/>
    <col min="15" max="15" width="29.00390625" style="2" customWidth="1"/>
    <col min="16" max="16" width="5.875" style="308" hidden="1" customWidth="1"/>
    <col min="17" max="18" width="4.00390625" style="2" hidden="1" customWidth="1"/>
    <col min="19" max="19" width="7.25390625" style="2" hidden="1" customWidth="1"/>
    <col min="20" max="20" width="6.375" style="2" hidden="1" customWidth="1"/>
    <col min="21" max="28" width="5.375" style="2" hidden="1" customWidth="1"/>
    <col min="29" max="29" width="0" style="2" hidden="1" customWidth="1"/>
    <col min="30" max="36" width="3.00390625" style="8" hidden="1" customWidth="1"/>
    <col min="37" max="16384" width="9.125" style="2" customWidth="1"/>
  </cols>
  <sheetData>
    <row r="1" spans="1:36" ht="15.75" customHeight="1">
      <c r="A1" s="472" t="str">
        <f>'60 ЮН'!A1:U1</f>
        <v>Министерство физической культуры и спорта Пензенской области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51">
        <v>100</v>
      </c>
      <c r="V1" s="51">
        <v>156.2</v>
      </c>
      <c r="W1" s="51">
        <v>202.7</v>
      </c>
      <c r="X1" s="51">
        <v>211.7</v>
      </c>
      <c r="Y1" s="51">
        <v>221.7</v>
      </c>
      <c r="Z1" s="51">
        <v>232.7</v>
      </c>
      <c r="AA1" s="51">
        <v>244.7</v>
      </c>
      <c r="AB1" s="51">
        <v>259.7</v>
      </c>
      <c r="AD1" s="51">
        <v>10</v>
      </c>
      <c r="AE1" s="51">
        <v>7</v>
      </c>
      <c r="AF1" s="51">
        <v>4</v>
      </c>
      <c r="AG1" s="51">
        <v>3</v>
      </c>
      <c r="AH1" s="51">
        <v>2</v>
      </c>
      <c r="AI1" s="51">
        <v>1</v>
      </c>
      <c r="AJ1" s="51">
        <v>0</v>
      </c>
    </row>
    <row r="2" spans="1:36" ht="15.7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51" t="s">
        <v>14</v>
      </c>
      <c r="V2" s="51">
        <v>1</v>
      </c>
      <c r="W2" s="51">
        <v>2</v>
      </c>
      <c r="X2" s="51">
        <v>3</v>
      </c>
      <c r="Y2" s="51" t="s">
        <v>18</v>
      </c>
      <c r="Z2" s="51" t="s">
        <v>19</v>
      </c>
      <c r="AA2" s="51" t="s">
        <v>20</v>
      </c>
      <c r="AB2" s="51" t="s">
        <v>29</v>
      </c>
      <c r="AD2" s="51">
        <v>1</v>
      </c>
      <c r="AE2" s="51">
        <v>2</v>
      </c>
      <c r="AF2" s="51">
        <v>3</v>
      </c>
      <c r="AG2" s="51">
        <v>4</v>
      </c>
      <c r="AH2" s="51">
        <v>5</v>
      </c>
      <c r="AI2" s="51">
        <v>6</v>
      </c>
      <c r="AJ2" s="51">
        <v>7</v>
      </c>
    </row>
    <row r="3" spans="1:36" s="11" customFormat="1" ht="11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AD3" s="7"/>
      <c r="AE3" s="7"/>
      <c r="AF3" s="7"/>
      <c r="AG3" s="7"/>
      <c r="AH3" s="7"/>
      <c r="AI3" s="7"/>
      <c r="AJ3" s="7"/>
    </row>
    <row r="4" spans="1:36" s="11" customFormat="1" ht="17.25" customHeight="1">
      <c r="A4" s="453" t="s">
        <v>588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9"/>
      <c r="V4" s="49"/>
      <c r="W4" s="49"/>
      <c r="X4" s="53"/>
      <c r="Y4" s="49"/>
      <c r="Z4" s="49"/>
      <c r="AA4" s="53"/>
      <c r="AB4" s="49"/>
      <c r="AC4" s="49"/>
      <c r="AD4" s="53"/>
      <c r="AE4" s="49"/>
      <c r="AF4" s="49"/>
      <c r="AG4" s="53"/>
      <c r="AH4" s="49"/>
      <c r="AI4" s="49"/>
      <c r="AJ4" s="49"/>
    </row>
    <row r="5" spans="1:36" s="11" customFormat="1" ht="31.5" customHeight="1">
      <c r="A5" s="459" t="s">
        <v>91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9"/>
      <c r="V5" s="49"/>
      <c r="W5" s="49"/>
      <c r="X5" s="49"/>
      <c r="Y5" s="49"/>
      <c r="Z5" s="49"/>
      <c r="AA5" s="49"/>
      <c r="AB5" s="49"/>
      <c r="AC5" s="49"/>
      <c r="AD5" s="53"/>
      <c r="AE5" s="49"/>
      <c r="AF5" s="49"/>
      <c r="AG5" s="53"/>
      <c r="AH5" s="49"/>
      <c r="AI5" s="49"/>
      <c r="AJ5" s="49"/>
    </row>
    <row r="6" spans="1:36" s="11" customFormat="1" ht="15.75" customHeight="1">
      <c r="A6" s="9"/>
      <c r="B6" s="7"/>
      <c r="C6" s="14" t="s">
        <v>1</v>
      </c>
      <c r="D6" s="460" t="s">
        <v>56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 t="s">
        <v>97</v>
      </c>
      <c r="P6" s="460"/>
      <c r="Q6" s="460"/>
      <c r="R6" s="460"/>
      <c r="S6" s="460"/>
      <c r="T6" s="460"/>
      <c r="U6" s="78"/>
      <c r="V6" s="78"/>
      <c r="W6" s="78"/>
      <c r="X6" s="82"/>
      <c r="Y6" s="78"/>
      <c r="Z6" s="78"/>
      <c r="AA6" s="82"/>
      <c r="AB6" s="78"/>
      <c r="AC6" s="78"/>
      <c r="AD6" s="49"/>
      <c r="AE6" s="49"/>
      <c r="AF6" s="49"/>
      <c r="AG6" s="49"/>
      <c r="AH6" s="49"/>
      <c r="AI6" s="49"/>
      <c r="AJ6" s="49"/>
    </row>
    <row r="7" spans="1:36" s="11" customFormat="1" ht="15.75" customHeight="1">
      <c r="A7" s="453" t="s">
        <v>93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53"/>
      <c r="V7" s="49"/>
      <c r="W7" s="49"/>
      <c r="X7" s="49"/>
      <c r="Y7" s="49"/>
      <c r="Z7" s="49"/>
      <c r="AA7" s="49"/>
      <c r="AB7" s="49"/>
      <c r="AC7" s="49"/>
      <c r="AD7" s="53"/>
      <c r="AE7" s="49"/>
      <c r="AF7" s="49"/>
      <c r="AG7" s="53"/>
      <c r="AH7" s="49"/>
      <c r="AI7" s="49"/>
      <c r="AJ7" s="49"/>
    </row>
    <row r="8" spans="1:36" s="11" customFormat="1" ht="15.75" customHeight="1">
      <c r="A8" s="454" t="s">
        <v>41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53"/>
      <c r="V8" s="1"/>
      <c r="W8" s="16"/>
      <c r="X8" s="64"/>
      <c r="Y8" s="64"/>
      <c r="Z8" s="64"/>
      <c r="AA8" s="64"/>
      <c r="AB8" s="64"/>
      <c r="AC8" s="64"/>
      <c r="AD8" s="49"/>
      <c r="AE8" s="49"/>
      <c r="AF8" s="49"/>
      <c r="AG8" s="49"/>
      <c r="AH8" s="49"/>
      <c r="AI8" s="49"/>
      <c r="AJ8" s="49"/>
    </row>
    <row r="9" spans="1:36" s="20" customFormat="1" ht="13.5" customHeight="1">
      <c r="A9" s="24"/>
      <c r="B9" s="50"/>
      <c r="C9" s="27"/>
      <c r="D9" s="89"/>
      <c r="E9" s="26"/>
      <c r="F9" s="23"/>
      <c r="G9" s="61"/>
      <c r="H9" s="471" t="s">
        <v>50</v>
      </c>
      <c r="I9" s="471"/>
      <c r="J9" s="471"/>
      <c r="K9" s="471"/>
      <c r="L9" s="471"/>
      <c r="M9" s="471"/>
      <c r="N9" s="471"/>
      <c r="O9" s="456" t="s">
        <v>558</v>
      </c>
      <c r="P9" s="456"/>
      <c r="Q9" s="456"/>
      <c r="R9" s="470"/>
      <c r="S9" s="470"/>
      <c r="T9" s="470"/>
      <c r="U9" s="32"/>
      <c r="V9" s="1"/>
      <c r="W9" s="16"/>
      <c r="X9" s="80"/>
      <c r="Y9" s="80"/>
      <c r="Z9" s="80"/>
      <c r="AA9" s="80"/>
      <c r="AB9" s="80"/>
      <c r="AC9" s="80"/>
      <c r="AD9" s="78"/>
      <c r="AE9" s="78"/>
      <c r="AF9" s="78"/>
      <c r="AG9" s="78"/>
      <c r="AH9" s="78"/>
      <c r="AI9" s="78"/>
      <c r="AJ9" s="78"/>
    </row>
    <row r="10" spans="1:36" s="21" customFormat="1" ht="28.5" customHeight="1">
      <c r="A10" s="71" t="s">
        <v>2</v>
      </c>
      <c r="B10" s="71" t="s">
        <v>24</v>
      </c>
      <c r="C10" s="71" t="s">
        <v>3</v>
      </c>
      <c r="D10" s="92" t="s">
        <v>83</v>
      </c>
      <c r="E10" s="71" t="s">
        <v>5</v>
      </c>
      <c r="F10" s="71" t="s">
        <v>6</v>
      </c>
      <c r="G10" s="97" t="s">
        <v>8</v>
      </c>
      <c r="H10" s="70" t="s">
        <v>10</v>
      </c>
      <c r="I10" s="37" t="s">
        <v>17</v>
      </c>
      <c r="J10" s="37"/>
      <c r="K10" s="37" t="s">
        <v>55</v>
      </c>
      <c r="L10" s="69" t="s">
        <v>30</v>
      </c>
      <c r="M10" s="69" t="s">
        <v>31</v>
      </c>
      <c r="N10" s="106" t="s">
        <v>32</v>
      </c>
      <c r="O10" s="100" t="s">
        <v>11</v>
      </c>
      <c r="P10" s="452" t="s">
        <v>12</v>
      </c>
      <c r="Q10" s="452"/>
      <c r="R10" s="452"/>
      <c r="S10" s="311" t="s">
        <v>13</v>
      </c>
      <c r="T10" s="310" t="s">
        <v>2</v>
      </c>
      <c r="U10" s="98"/>
      <c r="V10" s="33"/>
      <c r="W10" s="34"/>
      <c r="AD10" s="49"/>
      <c r="AE10" s="49"/>
      <c r="AF10" s="49"/>
      <c r="AG10" s="49"/>
      <c r="AH10" s="49"/>
      <c r="AI10" s="49"/>
      <c r="AJ10" s="49"/>
    </row>
    <row r="11" spans="1:36" s="3" customFormat="1" ht="15" customHeight="1">
      <c r="A11" s="326">
        <v>1</v>
      </c>
      <c r="B11" s="47">
        <v>77</v>
      </c>
      <c r="C11" s="48" t="str">
        <f>VLOOKUP(B11,'Уч ЮН'!$A$3:$G$447,2,FALSE)</f>
        <v>Кузьмин Максим</v>
      </c>
      <c r="D11" s="91">
        <f>VLOOKUP(B11,'Уч ЮН'!$A$3:$G$447,3,FALSE)</f>
        <v>2004</v>
      </c>
      <c r="E11" s="326" t="str">
        <f>VLOOKUP(B11,'Уч ЮН'!$A$3:$G$447,4,FALSE)</f>
        <v>2</v>
      </c>
      <c r="F11" s="48" t="str">
        <f>VLOOKUP(B11,'Уч ЮН'!$A$3:$G$447,5,FALSE)</f>
        <v>Саратовская</v>
      </c>
      <c r="G11" s="96" t="str">
        <f>VLOOKUP(B11,'Уч ЮН'!$A$3:$G$447,6,FALSE)</f>
        <v>ДЮСШ Энгельс</v>
      </c>
      <c r="H11" s="45" t="str">
        <f aca="true" t="shared" si="0" ref="H11:H27">CONCATENATE(L11,":",M11)</f>
        <v>2:09,5</v>
      </c>
      <c r="I11" s="327">
        <f aca="true" t="shared" si="1" ref="I11:I27">LOOKUP(N11,$U$1:$AB$1,$U$2:$AB$2)</f>
        <v>2</v>
      </c>
      <c r="J11" s="328">
        <f>VLOOKUP(B11,'Уч ЮН'!$A$3:$I$447,8,FALSE)</f>
        <v>0</v>
      </c>
      <c r="K11" s="327"/>
      <c r="L11" s="355" t="s">
        <v>70</v>
      </c>
      <c r="M11" s="355" t="s">
        <v>724</v>
      </c>
      <c r="N11" s="356">
        <f aca="true" t="shared" si="2" ref="N11:N27">(L11*100)+M11</f>
        <v>209.5</v>
      </c>
      <c r="O11" s="331" t="str">
        <f>VLOOKUP(B11,'Уч ЮН'!$A$3:$G$447,7,FALSE)</f>
        <v>Минахметова О.В.</v>
      </c>
      <c r="P11" s="357"/>
      <c r="Q11" s="358"/>
      <c r="R11" s="358"/>
      <c r="S11" s="358"/>
      <c r="T11" s="358"/>
      <c r="U11" s="19"/>
      <c r="V11" s="35"/>
      <c r="W11" s="36"/>
      <c r="AD11" s="113"/>
      <c r="AE11" s="113"/>
      <c r="AF11" s="113"/>
      <c r="AG11" s="113"/>
      <c r="AH11" s="113"/>
      <c r="AI11" s="113"/>
      <c r="AJ11" s="113"/>
    </row>
    <row r="12" spans="1:36" s="3" customFormat="1" ht="15" customHeight="1">
      <c r="A12" s="326">
        <v>2</v>
      </c>
      <c r="B12" s="47">
        <v>301</v>
      </c>
      <c r="C12" s="48" t="str">
        <f>VLOOKUP(B12,'Уч ЮН'!$A$3:$G$447,2,FALSE)</f>
        <v>Лонин Антон</v>
      </c>
      <c r="D12" s="91">
        <f>VLOOKUP(B12,'Уч ЮН'!$A$3:$G$447,3,FALSE)</f>
        <v>2004</v>
      </c>
      <c r="E12" s="326"/>
      <c r="F12" s="48" t="str">
        <f>VLOOKUP(B12,'Уч ЮН'!$A$3:$G$447,5,FALSE)</f>
        <v>Пензенская</v>
      </c>
      <c r="G12" s="96" t="str">
        <f>VLOOKUP(B12,'Уч ЮН'!$A$3:$G$447,6,FALSE)</f>
        <v>ДЮСШ Башмаково</v>
      </c>
      <c r="H12" s="45" t="str">
        <f t="shared" si="0"/>
        <v>2:15,0</v>
      </c>
      <c r="I12" s="327">
        <f t="shared" si="1"/>
        <v>3</v>
      </c>
      <c r="J12" s="328">
        <f>VLOOKUP(B12,'Уч ЮН'!$A$3:$I$447,8,FALSE)</f>
        <v>0</v>
      </c>
      <c r="K12" s="327"/>
      <c r="L12" s="355" t="s">
        <v>70</v>
      </c>
      <c r="M12" s="355" t="s">
        <v>674</v>
      </c>
      <c r="N12" s="356">
        <f t="shared" si="2"/>
        <v>215</v>
      </c>
      <c r="O12" s="331" t="str">
        <f>VLOOKUP(B12,'Уч ЮН'!$A$3:$G$447,7,FALSE)</f>
        <v>Безиков М.В.,Лонин А.Г.</v>
      </c>
      <c r="P12" s="357"/>
      <c r="Q12" s="358"/>
      <c r="R12" s="358"/>
      <c r="S12" s="358"/>
      <c r="T12" s="358"/>
      <c r="U12" s="19"/>
      <c r="V12" s="1"/>
      <c r="W12" s="16"/>
      <c r="AD12" s="113"/>
      <c r="AE12" s="113"/>
      <c r="AF12" s="113"/>
      <c r="AG12" s="113"/>
      <c r="AH12" s="113"/>
      <c r="AI12" s="113"/>
      <c r="AJ12" s="113"/>
    </row>
    <row r="13" spans="1:36" s="3" customFormat="1" ht="15" customHeight="1">
      <c r="A13" s="326">
        <v>3</v>
      </c>
      <c r="B13" s="47">
        <v>255</v>
      </c>
      <c r="C13" s="48" t="str">
        <f>VLOOKUP(B13,'Уч ЮН'!$A$3:$G$447,2,FALSE)</f>
        <v>Куликов Глеб</v>
      </c>
      <c r="D13" s="91">
        <f>VLOOKUP(B13,'Уч ЮН'!$A$3:$G$447,3,FALSE)</f>
        <v>2004</v>
      </c>
      <c r="E13" s="326" t="str">
        <f>VLOOKUP(B13,'Уч ЮН'!$A$3:$G$447,4,FALSE)</f>
        <v>3</v>
      </c>
      <c r="F13" s="48" t="str">
        <f>VLOOKUP(B13,'Уч ЮН'!$A$3:$G$447,5,FALSE)</f>
        <v>Пензенская</v>
      </c>
      <c r="G13" s="96" t="str">
        <f>VLOOKUP(B13,'Уч ЮН'!$A$3:$G$447,6,FALSE)</f>
        <v>КСШОР</v>
      </c>
      <c r="H13" s="45" t="str">
        <f t="shared" si="0"/>
        <v>2:17,3</v>
      </c>
      <c r="I13" s="327">
        <f t="shared" si="1"/>
        <v>3</v>
      </c>
      <c r="J13" s="328">
        <f>VLOOKUP(B13,'Уч ЮН'!$A$3:$I$447,8,FALSE)</f>
        <v>0</v>
      </c>
      <c r="K13" s="327"/>
      <c r="L13" s="355" t="s">
        <v>70</v>
      </c>
      <c r="M13" s="355" t="s">
        <v>725</v>
      </c>
      <c r="N13" s="356">
        <f t="shared" si="2"/>
        <v>217.3</v>
      </c>
      <c r="O13" s="331" t="str">
        <f>VLOOKUP(B13,'Уч ЮН'!$A$3:$G$447,7,FALSE)</f>
        <v>Андреев В.В. Кузнецов В.Б.</v>
      </c>
      <c r="P13" s="35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07"/>
      <c r="AE13" s="107"/>
      <c r="AF13" s="107"/>
      <c r="AG13" s="107"/>
      <c r="AH13" s="107"/>
      <c r="AI13" s="107"/>
      <c r="AJ13" s="107"/>
    </row>
    <row r="14" spans="1:36" s="3" customFormat="1" ht="15" customHeight="1">
      <c r="A14" s="326">
        <v>4</v>
      </c>
      <c r="B14" s="47">
        <v>376</v>
      </c>
      <c r="C14" s="48" t="str">
        <f>VLOOKUP(B14,'Уч ЮН'!$A$3:$G$447,2,FALSE)</f>
        <v>Медников Александр</v>
      </c>
      <c r="D14" s="91">
        <f>VLOOKUP(B14,'Уч ЮН'!$A$3:$G$447,3,FALSE)</f>
        <v>2004</v>
      </c>
      <c r="E14" s="326" t="str">
        <f>VLOOKUP(B14,'Уч ЮН'!$A$3:$G$447,4,FALSE)</f>
        <v>3</v>
      </c>
      <c r="F14" s="48" t="str">
        <f>VLOOKUP(B14,'Уч ЮН'!$A$3:$G$447,5,FALSE)</f>
        <v>Тамбовская</v>
      </c>
      <c r="G14" s="96" t="str">
        <f>VLOOKUP(B14,'Уч ЮН'!$A$3:$G$447,6,FALSE)</f>
        <v>СШ МЦПСР</v>
      </c>
      <c r="H14" s="45" t="str">
        <f t="shared" si="0"/>
        <v>2:17,5</v>
      </c>
      <c r="I14" s="327">
        <f t="shared" si="1"/>
        <v>3</v>
      </c>
      <c r="J14" s="328">
        <f>VLOOKUP(B14,'Уч ЮН'!$A$3:$I$447,8,FALSE)</f>
        <v>0</v>
      </c>
      <c r="K14" s="327"/>
      <c r="L14" s="355" t="s">
        <v>70</v>
      </c>
      <c r="M14" s="355" t="s">
        <v>726</v>
      </c>
      <c r="N14" s="356">
        <f t="shared" si="2"/>
        <v>217.5</v>
      </c>
      <c r="O14" s="331" t="str">
        <f>VLOOKUP(B14,'Уч ЮН'!$A$3:$G$447,7,FALSE)</f>
        <v>Миляева О.В.</v>
      </c>
      <c r="P14" s="360"/>
      <c r="Q14" s="361"/>
      <c r="R14" s="361"/>
      <c r="S14" s="361"/>
      <c r="T14" s="361"/>
      <c r="W14" s="16"/>
      <c r="AD14" s="107"/>
      <c r="AE14" s="107"/>
      <c r="AF14" s="107"/>
      <c r="AG14" s="107"/>
      <c r="AH14" s="107"/>
      <c r="AI14" s="107"/>
      <c r="AJ14" s="107"/>
    </row>
    <row r="15" spans="1:36" s="1" customFormat="1" ht="15" customHeight="1">
      <c r="A15" s="326">
        <v>5</v>
      </c>
      <c r="B15" s="47">
        <v>269</v>
      </c>
      <c r="C15" s="48" t="str">
        <f>VLOOKUP(B15,'Уч ЮН'!$A$3:$G$447,2,FALSE)</f>
        <v>Секутров Алексей</v>
      </c>
      <c r="D15" s="91">
        <f>VLOOKUP(B15,'Уч ЮН'!$A$3:$G$447,3,FALSE)</f>
        <v>2004</v>
      </c>
      <c r="E15" s="326">
        <f>VLOOKUP(B15,'Уч ЮН'!$A$3:$G$447,4,FALSE)</f>
        <v>3</v>
      </c>
      <c r="F15" s="48" t="str">
        <f>VLOOKUP(B15,'Уч ЮН'!$A$3:$G$447,5,FALSE)</f>
        <v>Пензенская</v>
      </c>
      <c r="G15" s="96" t="str">
        <f>VLOOKUP(B15,'Уч ЮН'!$A$3:$G$447,6,FALSE)</f>
        <v>СОШ Засечное</v>
      </c>
      <c r="H15" s="45" t="str">
        <f t="shared" si="0"/>
        <v>2:18,0</v>
      </c>
      <c r="I15" s="327">
        <f t="shared" si="1"/>
        <v>3</v>
      </c>
      <c r="J15" s="328">
        <f>VLOOKUP(B15,'Уч ЮН'!$A$3:$I$447,8,FALSE)</f>
        <v>0</v>
      </c>
      <c r="K15" s="327"/>
      <c r="L15" s="355" t="s">
        <v>70</v>
      </c>
      <c r="M15" s="355" t="s">
        <v>727</v>
      </c>
      <c r="N15" s="356">
        <f t="shared" si="2"/>
        <v>218</v>
      </c>
      <c r="O15" s="331" t="str">
        <f>VLOOKUP(B15,'Уч ЮН'!$A$3:$G$447,7,FALSE)</f>
        <v>Димаев М.Р./Димаев Р.Р.</v>
      </c>
      <c r="P15" s="359"/>
      <c r="AD15" s="113"/>
      <c r="AE15" s="113"/>
      <c r="AF15" s="113"/>
      <c r="AG15" s="113"/>
      <c r="AH15" s="113"/>
      <c r="AI15" s="113"/>
      <c r="AJ15" s="113"/>
    </row>
    <row r="16" spans="1:36" s="1" customFormat="1" ht="15" customHeight="1">
      <c r="A16" s="326">
        <v>6</v>
      </c>
      <c r="B16" s="47">
        <v>302</v>
      </c>
      <c r="C16" s="48" t="str">
        <f>VLOOKUP(B16,'Уч ЮН'!$A$3:$G$447,2,FALSE)</f>
        <v>Мамедов Руслан</v>
      </c>
      <c r="D16" s="91">
        <f>VLOOKUP(B16,'Уч ЮН'!$A$3:$G$447,3,FALSE)</f>
        <v>2005</v>
      </c>
      <c r="E16" s="326"/>
      <c r="F16" s="48" t="str">
        <f>VLOOKUP(B16,'Уч ЮН'!$A$3:$G$447,5,FALSE)</f>
        <v>Пензенская</v>
      </c>
      <c r="G16" s="96" t="str">
        <f>VLOOKUP(B16,'Уч ЮН'!$A$3:$G$447,6,FALSE)</f>
        <v>ДЮСШ Башмаково</v>
      </c>
      <c r="H16" s="45" t="str">
        <f t="shared" si="0"/>
        <v>2:18,7</v>
      </c>
      <c r="I16" s="327">
        <f t="shared" si="1"/>
        <v>3</v>
      </c>
      <c r="J16" s="328">
        <f>VLOOKUP(B16,'Уч ЮН'!$A$3:$I$447,8,FALSE)</f>
        <v>0</v>
      </c>
      <c r="K16" s="327"/>
      <c r="L16" s="355" t="s">
        <v>70</v>
      </c>
      <c r="M16" s="355" t="s">
        <v>716</v>
      </c>
      <c r="N16" s="356">
        <f t="shared" si="2"/>
        <v>218.7</v>
      </c>
      <c r="O16" s="331" t="str">
        <f>VLOOKUP(B16,'Уч ЮН'!$A$3:$G$447,7,FALSE)</f>
        <v>Безиков М.В.</v>
      </c>
      <c r="P16" s="362"/>
      <c r="Q16" s="363"/>
      <c r="R16" s="363"/>
      <c r="S16" s="364"/>
      <c r="T16" s="363"/>
      <c r="U16" s="32"/>
      <c r="W16" s="16"/>
      <c r="X16" s="17"/>
      <c r="Y16" s="17"/>
      <c r="Z16" s="17"/>
      <c r="AA16" s="17"/>
      <c r="AB16" s="17"/>
      <c r="AC16" s="17"/>
      <c r="AD16" s="113"/>
      <c r="AE16" s="113"/>
      <c r="AF16" s="113"/>
      <c r="AG16" s="113"/>
      <c r="AH16" s="113"/>
      <c r="AI16" s="113"/>
      <c r="AJ16" s="113"/>
    </row>
    <row r="17" spans="1:36" s="1" customFormat="1" ht="15" customHeight="1">
      <c r="A17" s="326">
        <v>7</v>
      </c>
      <c r="B17" s="47">
        <v>663</v>
      </c>
      <c r="C17" s="48" t="str">
        <f>VLOOKUP(B17,'Уч ЮН'!$A$3:$G$447,2,FALSE)</f>
        <v>Митрошин Юрий</v>
      </c>
      <c r="D17" s="91">
        <f>VLOOKUP(B17,'Уч ЮН'!$A$3:$G$447,3,FALSE)</f>
        <v>2004</v>
      </c>
      <c r="E17" s="326" t="str">
        <f>VLOOKUP(B17,'Уч ЮН'!$A$3:$G$447,4,FALSE)</f>
        <v>3</v>
      </c>
      <c r="F17" s="48" t="str">
        <f>VLOOKUP(B17,'Уч ЮН'!$A$3:$G$447,5,FALSE)</f>
        <v>Пензенская</v>
      </c>
      <c r="G17" s="96" t="str">
        <f>VLOOKUP(B17,'Уч ЮН'!$A$3:$G$447,6,FALSE)</f>
        <v>ЦДЮТ-1</v>
      </c>
      <c r="H17" s="45" t="str">
        <f t="shared" si="0"/>
        <v>2:19,2</v>
      </c>
      <c r="I17" s="327">
        <f t="shared" si="1"/>
        <v>3</v>
      </c>
      <c r="J17" s="328">
        <f>VLOOKUP(B17,'Уч ЮН'!$A$3:$I$447,8,FALSE)</f>
        <v>0</v>
      </c>
      <c r="K17" s="327"/>
      <c r="L17" s="355" t="s">
        <v>70</v>
      </c>
      <c r="M17" s="355" t="s">
        <v>728</v>
      </c>
      <c r="N17" s="356">
        <f t="shared" si="2"/>
        <v>219.2</v>
      </c>
      <c r="O17" s="331" t="str">
        <f>VLOOKUP(B17,'Уч ЮН'!$A$3:$G$447,7,FALSE)</f>
        <v>Каташовы С.Д.,С.Н.</v>
      </c>
      <c r="P17" s="359"/>
      <c r="AD17" s="113"/>
      <c r="AE17" s="113"/>
      <c r="AF17" s="113"/>
      <c r="AG17" s="113"/>
      <c r="AH17" s="113"/>
      <c r="AI17" s="113"/>
      <c r="AJ17" s="113"/>
    </row>
    <row r="18" spans="1:36" s="1" customFormat="1" ht="15" customHeight="1">
      <c r="A18" s="326">
        <v>8</v>
      </c>
      <c r="B18" s="47">
        <v>303</v>
      </c>
      <c r="C18" s="48" t="str">
        <f>VLOOKUP(B18,'Уч ЮН'!$A$3:$G$447,2,FALSE)</f>
        <v>Буханец Антон</v>
      </c>
      <c r="D18" s="91">
        <f>VLOOKUP(B18,'Уч ЮН'!$A$3:$G$447,3,FALSE)</f>
        <v>2004</v>
      </c>
      <c r="E18" s="326"/>
      <c r="F18" s="48" t="str">
        <f>VLOOKUP(B18,'Уч ЮН'!$A$3:$G$447,5,FALSE)</f>
        <v>Пензенская</v>
      </c>
      <c r="G18" s="96" t="str">
        <f>VLOOKUP(B18,'Уч ЮН'!$A$3:$G$447,6,FALSE)</f>
        <v>ДЮСШ Башмаково</v>
      </c>
      <c r="H18" s="45" t="str">
        <f t="shared" si="0"/>
        <v>2:21,3</v>
      </c>
      <c r="I18" s="327">
        <f t="shared" si="1"/>
        <v>3</v>
      </c>
      <c r="J18" s="328">
        <f>VLOOKUP(B18,'Уч ЮН'!$A$3:$I$447,8,FALSE)</f>
        <v>0</v>
      </c>
      <c r="K18" s="327"/>
      <c r="L18" s="355" t="s">
        <v>70</v>
      </c>
      <c r="M18" s="355" t="s">
        <v>717</v>
      </c>
      <c r="N18" s="356">
        <f t="shared" si="2"/>
        <v>221.3</v>
      </c>
      <c r="O18" s="331" t="str">
        <f>VLOOKUP(B18,'Уч ЮН'!$A$3:$G$447,7,FALSE)</f>
        <v>Безиков М.В.</v>
      </c>
      <c r="P18" s="357"/>
      <c r="Q18" s="358"/>
      <c r="R18" s="358"/>
      <c r="S18" s="358"/>
      <c r="T18" s="358"/>
      <c r="U18" s="3"/>
      <c r="W18" s="16"/>
      <c r="X18" s="3"/>
      <c r="Y18" s="3"/>
      <c r="Z18" s="3"/>
      <c r="AA18" s="3"/>
      <c r="AB18" s="3"/>
      <c r="AC18" s="3"/>
      <c r="AD18" s="113"/>
      <c r="AE18" s="113"/>
      <c r="AF18" s="113"/>
      <c r="AG18" s="113"/>
      <c r="AH18" s="113"/>
      <c r="AI18" s="113"/>
      <c r="AJ18" s="113"/>
    </row>
    <row r="19" spans="1:36" s="3" customFormat="1" ht="15" customHeight="1">
      <c r="A19" s="326">
        <v>9</v>
      </c>
      <c r="B19" s="47">
        <v>330</v>
      </c>
      <c r="C19" s="48" t="str">
        <f>VLOOKUP(B19,'Уч ЮН'!$A$3:$G$447,2,FALSE)</f>
        <v>Шестаков Тимур </v>
      </c>
      <c r="D19" s="91">
        <f>VLOOKUP(B19,'Уч ЮН'!$A$3:$G$447,3,FALSE)</f>
        <v>2004</v>
      </c>
      <c r="E19" s="326" t="str">
        <f>VLOOKUP(B19,'Уч ЮН'!$A$3:$G$447,4,FALSE)</f>
        <v>3</v>
      </c>
      <c r="F19" s="48" t="str">
        <f>VLOOKUP(B19,'Уч ЮН'!$A$3:$G$447,5,FALSE)</f>
        <v>Тамбовская</v>
      </c>
      <c r="G19" s="96" t="str">
        <f>VLOOKUP(B19,'Уч ЮН'!$A$3:$G$447,6,FALSE)</f>
        <v>ДЮСШ-1</v>
      </c>
      <c r="H19" s="45" t="str">
        <f t="shared" si="0"/>
        <v>2:21,5</v>
      </c>
      <c r="I19" s="327">
        <f t="shared" si="1"/>
        <v>3</v>
      </c>
      <c r="J19" s="328">
        <f>VLOOKUP(B19,'Уч ЮН'!$A$3:$I$447,8,FALSE)</f>
        <v>0</v>
      </c>
      <c r="K19" s="327"/>
      <c r="L19" s="355" t="s">
        <v>70</v>
      </c>
      <c r="M19" s="355" t="s">
        <v>729</v>
      </c>
      <c r="N19" s="356">
        <f t="shared" si="2"/>
        <v>221.5</v>
      </c>
      <c r="O19" s="331" t="str">
        <f>VLOOKUP(B19,'Уч ЮН'!$A$3:$G$447,7,FALSE)</f>
        <v>Чернова Г.Н.</v>
      </c>
      <c r="P19" s="365"/>
      <c r="Q19" s="366"/>
      <c r="R19" s="366"/>
      <c r="S19" s="366"/>
      <c r="T19" s="366"/>
      <c r="V19" s="1"/>
      <c r="W19" s="1"/>
      <c r="AD19" s="107"/>
      <c r="AE19" s="107"/>
      <c r="AF19" s="107"/>
      <c r="AG19" s="107"/>
      <c r="AH19" s="107"/>
      <c r="AI19" s="107"/>
      <c r="AJ19" s="107"/>
    </row>
    <row r="20" spans="1:36" s="1" customFormat="1" ht="15" customHeight="1">
      <c r="A20" s="326">
        <v>10</v>
      </c>
      <c r="B20" s="47">
        <v>377</v>
      </c>
      <c r="C20" s="48" t="str">
        <f>VLOOKUP(B20,'Уч ЮН'!$A$3:$G$447,2,FALSE)</f>
        <v>Чиркин Егор</v>
      </c>
      <c r="D20" s="91">
        <f>VLOOKUP(B20,'Уч ЮН'!$A$3:$G$447,3,FALSE)</f>
        <v>2004</v>
      </c>
      <c r="E20" s="326" t="str">
        <f>VLOOKUP(B20,'Уч ЮН'!$A$3:$G$447,4,FALSE)</f>
        <v>3</v>
      </c>
      <c r="F20" s="48" t="str">
        <f>VLOOKUP(B20,'Уч ЮН'!$A$3:$G$447,5,FALSE)</f>
        <v>Тамбовская</v>
      </c>
      <c r="G20" s="96" t="str">
        <f>VLOOKUP(B20,'Уч ЮН'!$A$3:$G$447,6,FALSE)</f>
        <v>СШ МЦПСР</v>
      </c>
      <c r="H20" s="45" t="str">
        <f t="shared" si="0"/>
        <v>2:21,8</v>
      </c>
      <c r="I20" s="327" t="str">
        <f t="shared" si="1"/>
        <v>1ю</v>
      </c>
      <c r="J20" s="328">
        <f>VLOOKUP(B20,'Уч ЮН'!$A$3:$I$447,8,FALSE)</f>
        <v>0</v>
      </c>
      <c r="K20" s="327"/>
      <c r="L20" s="355" t="s">
        <v>70</v>
      </c>
      <c r="M20" s="355" t="s">
        <v>730</v>
      </c>
      <c r="N20" s="356">
        <f t="shared" si="2"/>
        <v>221.8</v>
      </c>
      <c r="O20" s="331" t="str">
        <f>VLOOKUP(B20,'Уч ЮН'!$A$3:$G$447,7,FALSE)</f>
        <v>Миляева О.В.</v>
      </c>
      <c r="P20" s="359"/>
      <c r="AD20" s="107"/>
      <c r="AE20" s="107"/>
      <c r="AF20" s="107"/>
      <c r="AG20" s="107"/>
      <c r="AH20" s="107"/>
      <c r="AI20" s="107"/>
      <c r="AJ20" s="107"/>
    </row>
    <row r="21" spans="1:36" s="1" customFormat="1" ht="15" customHeight="1">
      <c r="A21" s="326">
        <v>11</v>
      </c>
      <c r="B21" s="47">
        <v>415</v>
      </c>
      <c r="C21" s="48" t="str">
        <f>VLOOKUP(B21,'Уч ЮН'!$A$3:$G$447,2,FALSE)</f>
        <v>Кукарин Дмитрий</v>
      </c>
      <c r="D21" s="91">
        <f>VLOOKUP(B21,'Уч ЮН'!$A$3:$G$447,3,FALSE)</f>
        <v>2005</v>
      </c>
      <c r="E21" s="326" t="str">
        <f>VLOOKUP(B21,'Уч ЮН'!$A$3:$G$447,4,FALSE)</f>
        <v>1юн</v>
      </c>
      <c r="F21" s="48" t="str">
        <f>VLOOKUP(B21,'Уч ЮН'!$A$3:$G$447,5,FALSE)</f>
        <v>Самарская</v>
      </c>
      <c r="G21" s="96" t="str">
        <f>VLOOKUP(B21,'Уч ЮН'!$A$3:$G$447,6,FALSE)</f>
        <v>СШОР-2 Самара</v>
      </c>
      <c r="H21" s="45" t="str">
        <f t="shared" si="0"/>
        <v>2:26,6</v>
      </c>
      <c r="I21" s="327" t="str">
        <f t="shared" si="1"/>
        <v>1ю</v>
      </c>
      <c r="J21" s="328">
        <f>VLOOKUP(B21,'Уч ЮН'!$A$3:$I$447,8,FALSE)</f>
        <v>0</v>
      </c>
      <c r="K21" s="327"/>
      <c r="L21" s="355" t="s">
        <v>70</v>
      </c>
      <c r="M21" s="355" t="s">
        <v>718</v>
      </c>
      <c r="N21" s="356">
        <f t="shared" si="2"/>
        <v>226.6</v>
      </c>
      <c r="O21" s="331" t="str">
        <f>VLOOKUP(B21,'Уч ЮН'!$A$3:$G$447,7,FALSE)</f>
        <v>Зайцев И.С., Андронов Ю.В.</v>
      </c>
      <c r="P21" s="359"/>
      <c r="AD21" s="140"/>
      <c r="AE21" s="140"/>
      <c r="AF21" s="140"/>
      <c r="AG21" s="140"/>
      <c r="AH21" s="140"/>
      <c r="AI21" s="140"/>
      <c r="AJ21" s="140"/>
    </row>
    <row r="22" spans="1:36" s="1" customFormat="1" ht="15" customHeight="1">
      <c r="A22" s="326">
        <v>12</v>
      </c>
      <c r="B22" s="47">
        <v>59</v>
      </c>
      <c r="C22" s="48" t="str">
        <f>VLOOKUP(B22,'Уч ЮН'!$A$3:$G$447,2,FALSE)</f>
        <v>Грачевский Сергей </v>
      </c>
      <c r="D22" s="91">
        <f>VLOOKUP(B22,'Уч ЮН'!$A$3:$G$447,3,FALSE)</f>
        <v>2005</v>
      </c>
      <c r="E22" s="326" t="str">
        <f>VLOOKUP(B22,'Уч ЮН'!$A$3:$G$447,4,FALSE)</f>
        <v>1юн</v>
      </c>
      <c r="F22" s="48" t="str">
        <f>VLOOKUP(B22,'Уч ЮН'!$A$3:$G$447,5,FALSE)</f>
        <v>Саратовская</v>
      </c>
      <c r="G22" s="96" t="str">
        <f>VLOOKUP(B22,'Уч ЮН'!$A$3:$G$447,6,FALSE)</f>
        <v>ДЮСШ Энгельс</v>
      </c>
      <c r="H22" s="45" t="str">
        <f t="shared" si="0"/>
        <v>2:27,9</v>
      </c>
      <c r="I22" s="327" t="str">
        <f t="shared" si="1"/>
        <v>1ю</v>
      </c>
      <c r="J22" s="328">
        <f>VLOOKUP(B22,'Уч ЮН'!$A$3:$I$447,8,FALSE)</f>
        <v>0</v>
      </c>
      <c r="K22" s="327"/>
      <c r="L22" s="355" t="s">
        <v>70</v>
      </c>
      <c r="M22" s="355" t="s">
        <v>719</v>
      </c>
      <c r="N22" s="356">
        <f t="shared" si="2"/>
        <v>227.9</v>
      </c>
      <c r="O22" s="331" t="str">
        <f>VLOOKUP(B22,'Уч ЮН'!$A$3:$G$447,7,FALSE)</f>
        <v>Кудашкина З.К.</v>
      </c>
      <c r="P22" s="357"/>
      <c r="Q22" s="358"/>
      <c r="R22" s="358"/>
      <c r="S22" s="358"/>
      <c r="T22" s="358"/>
      <c r="U22" s="3"/>
      <c r="W22" s="16"/>
      <c r="X22" s="3"/>
      <c r="Y22" s="3"/>
      <c r="Z22" s="3"/>
      <c r="AA22" s="3"/>
      <c r="AB22" s="3"/>
      <c r="AC22" s="3"/>
      <c r="AD22" s="107"/>
      <c r="AE22" s="107"/>
      <c r="AF22" s="107"/>
      <c r="AG22" s="107"/>
      <c r="AH22" s="107"/>
      <c r="AI22" s="107"/>
      <c r="AJ22" s="107"/>
    </row>
    <row r="23" spans="1:36" s="1" customFormat="1" ht="15" customHeight="1">
      <c r="A23" s="326">
        <v>13</v>
      </c>
      <c r="B23" s="47">
        <v>274</v>
      </c>
      <c r="C23" s="48" t="str">
        <f>VLOOKUP(B23,'Уч ЮН'!$A$3:$G$447,2,FALSE)</f>
        <v>Метелкин Арсений</v>
      </c>
      <c r="D23" s="91">
        <f>VLOOKUP(B23,'Уч ЮН'!$A$3:$G$447,3,FALSE)</f>
        <v>2005</v>
      </c>
      <c r="E23" s="326" t="str">
        <f>VLOOKUP(B23,'Уч ЮН'!$A$3:$G$447,4,FALSE)</f>
        <v>1юн</v>
      </c>
      <c r="F23" s="48" t="str">
        <f>VLOOKUP(B23,'Уч ЮН'!$A$3:$G$447,5,FALSE)</f>
        <v>Пензенская</v>
      </c>
      <c r="G23" s="96" t="str">
        <f>VLOOKUP(B23,'Уч ЮН'!$A$3:$G$447,6,FALSE)</f>
        <v>ДЮСШ Мокшан</v>
      </c>
      <c r="H23" s="45" t="str">
        <f t="shared" si="0"/>
        <v>2:30,4</v>
      </c>
      <c r="I23" s="327" t="str">
        <f t="shared" si="1"/>
        <v>1ю</v>
      </c>
      <c r="J23" s="328" t="str">
        <f>VLOOKUP(B23,'Уч ЮН'!$A$3:$I$447,8,FALSE)</f>
        <v>л</v>
      </c>
      <c r="K23" s="327"/>
      <c r="L23" s="355" t="s">
        <v>70</v>
      </c>
      <c r="M23" s="355" t="s">
        <v>731</v>
      </c>
      <c r="N23" s="356">
        <f t="shared" si="2"/>
        <v>230.4</v>
      </c>
      <c r="O23" s="331" t="str">
        <f>VLOOKUP(B23,'Уч ЮН'!$A$3:$G$447,7,FALSE)</f>
        <v>Деревянко С.И.</v>
      </c>
      <c r="P23" s="357"/>
      <c r="Q23" s="358"/>
      <c r="R23" s="358"/>
      <c r="S23" s="358"/>
      <c r="T23" s="358"/>
      <c r="U23" s="3"/>
      <c r="V23" s="3"/>
      <c r="W23" s="16"/>
      <c r="X23" s="3"/>
      <c r="Y23" s="3"/>
      <c r="Z23" s="3"/>
      <c r="AA23" s="3"/>
      <c r="AB23" s="3"/>
      <c r="AC23" s="3"/>
      <c r="AD23" s="107"/>
      <c r="AE23" s="107"/>
      <c r="AF23" s="107"/>
      <c r="AG23" s="107"/>
      <c r="AH23" s="107"/>
      <c r="AI23" s="107"/>
      <c r="AJ23" s="107"/>
    </row>
    <row r="24" spans="1:36" s="1" customFormat="1" ht="15" customHeight="1">
      <c r="A24" s="326">
        <v>14</v>
      </c>
      <c r="B24" s="47">
        <v>259</v>
      </c>
      <c r="C24" s="48" t="str">
        <f>VLOOKUP(B24,'Уч ЮН'!$A$3:$G$447,2,FALSE)</f>
        <v>Бульгин Александр</v>
      </c>
      <c r="D24" s="91">
        <f>VLOOKUP(B24,'Уч ЮН'!$A$3:$G$447,3,FALSE)</f>
        <v>2004</v>
      </c>
      <c r="E24" s="326" t="str">
        <f>VLOOKUP(B24,'Уч ЮН'!$A$3:$G$447,4,FALSE)</f>
        <v>1юн</v>
      </c>
      <c r="F24" s="48" t="str">
        <f>VLOOKUP(B24,'Уч ЮН'!$A$3:$G$447,5,FALSE)</f>
        <v>Пензенская</v>
      </c>
      <c r="G24" s="96" t="str">
        <f>VLOOKUP(B24,'Уч ЮН'!$A$3:$G$447,6,FALSE)</f>
        <v>СОШ Ст.Каменка</v>
      </c>
      <c r="H24" s="45" t="str">
        <f t="shared" si="0"/>
        <v>2:31,1</v>
      </c>
      <c r="I24" s="327" t="str">
        <f t="shared" si="1"/>
        <v>1ю</v>
      </c>
      <c r="J24" s="328">
        <f>VLOOKUP(B24,'Уч ЮН'!$A$3:$I$447,8,FALSE)</f>
        <v>0</v>
      </c>
      <c r="K24" s="327"/>
      <c r="L24" s="355" t="s">
        <v>70</v>
      </c>
      <c r="M24" s="355" t="s">
        <v>720</v>
      </c>
      <c r="N24" s="356">
        <f t="shared" si="2"/>
        <v>231.1</v>
      </c>
      <c r="O24" s="331" t="str">
        <f>VLOOKUP(B24,'Уч ЮН'!$A$3:$G$447,7,FALSE)</f>
        <v>Андреев В.В.</v>
      </c>
      <c r="P24" s="365"/>
      <c r="Q24" s="366"/>
      <c r="R24" s="366"/>
      <c r="S24" s="366"/>
      <c r="T24" s="366"/>
      <c r="U24" s="3"/>
      <c r="X24" s="3"/>
      <c r="Y24" s="3"/>
      <c r="Z24" s="3"/>
      <c r="AA24" s="3"/>
      <c r="AB24" s="3"/>
      <c r="AC24" s="3"/>
      <c r="AD24" s="107"/>
      <c r="AE24" s="107"/>
      <c r="AF24" s="107"/>
      <c r="AG24" s="107"/>
      <c r="AH24" s="107"/>
      <c r="AI24" s="107"/>
      <c r="AJ24" s="107"/>
    </row>
    <row r="25" spans="1:36" s="1" customFormat="1" ht="15" customHeight="1">
      <c r="A25" s="326">
        <v>15</v>
      </c>
      <c r="B25" s="47">
        <v>258</v>
      </c>
      <c r="C25" s="48" t="str">
        <f>VLOOKUP(B25,'Уч ЮН'!$A$3:$G$447,2,FALSE)</f>
        <v>Шелковский Максим</v>
      </c>
      <c r="D25" s="91">
        <f>VLOOKUP(B25,'Уч ЮН'!$A$3:$G$447,3,FALSE)</f>
        <v>2004</v>
      </c>
      <c r="E25" s="326" t="str">
        <f>VLOOKUP(B25,'Уч ЮН'!$A$3:$G$447,4,FALSE)</f>
        <v>1юн</v>
      </c>
      <c r="F25" s="48" t="str">
        <f>VLOOKUP(B25,'Уч ЮН'!$A$3:$G$447,5,FALSE)</f>
        <v>Пензенская</v>
      </c>
      <c r="G25" s="96" t="str">
        <f>VLOOKUP(B25,'Уч ЮН'!$A$3:$G$447,6,FALSE)</f>
        <v>СОШ Ст.Каменка</v>
      </c>
      <c r="H25" s="45" t="str">
        <f t="shared" si="0"/>
        <v>2:37,7</v>
      </c>
      <c r="I25" s="327" t="str">
        <f t="shared" si="1"/>
        <v>2ю</v>
      </c>
      <c r="J25" s="328">
        <f>VLOOKUP(B25,'Уч ЮН'!$A$3:$I$447,8,FALSE)</f>
        <v>0</v>
      </c>
      <c r="K25" s="327"/>
      <c r="L25" s="355" t="s">
        <v>70</v>
      </c>
      <c r="M25" s="355" t="s">
        <v>721</v>
      </c>
      <c r="N25" s="356">
        <f t="shared" si="2"/>
        <v>237.7</v>
      </c>
      <c r="O25" s="331" t="str">
        <f>VLOOKUP(B25,'Уч ЮН'!$A$3:$G$447,7,FALSE)</f>
        <v>Андреев В.В.</v>
      </c>
      <c r="P25" s="365"/>
      <c r="Q25" s="366"/>
      <c r="R25" s="366"/>
      <c r="S25" s="366"/>
      <c r="AD25" s="107"/>
      <c r="AE25" s="107"/>
      <c r="AF25" s="107"/>
      <c r="AG25" s="107"/>
      <c r="AH25" s="107"/>
      <c r="AI25" s="107"/>
      <c r="AJ25" s="107"/>
    </row>
    <row r="26" spans="1:36" s="1" customFormat="1" ht="15" customHeight="1">
      <c r="A26" s="326">
        <v>16</v>
      </c>
      <c r="B26" s="47">
        <v>249</v>
      </c>
      <c r="C26" s="48" t="str">
        <f>VLOOKUP(B26,'Уч ЮН'!$A$3:$G$447,2,FALSE)</f>
        <v>Самордин Александр</v>
      </c>
      <c r="D26" s="91">
        <f>VLOOKUP(B26,'Уч ЮН'!$A$3:$G$447,3,FALSE)</f>
        <v>2004</v>
      </c>
      <c r="E26" s="326"/>
      <c r="F26" s="48" t="str">
        <f>VLOOKUP(B26,'Уч ЮН'!$A$3:$G$447,5,FALSE)</f>
        <v>Пензенская</v>
      </c>
      <c r="G26" s="96" t="str">
        <f>VLOOKUP(B26,'Уч ЮН'!$A$3:$G$447,6,FALSE)</f>
        <v>Засечное</v>
      </c>
      <c r="H26" s="45" t="str">
        <f t="shared" si="0"/>
        <v>2:38,6</v>
      </c>
      <c r="I26" s="327" t="str">
        <f t="shared" si="1"/>
        <v>2ю</v>
      </c>
      <c r="J26" s="328">
        <f>VLOOKUP(B26,'Уч ЮН'!$A$3:$I$447,8,FALSE)</f>
        <v>0</v>
      </c>
      <c r="K26" s="327"/>
      <c r="L26" s="355" t="s">
        <v>70</v>
      </c>
      <c r="M26" s="355" t="s">
        <v>722</v>
      </c>
      <c r="N26" s="356">
        <f t="shared" si="2"/>
        <v>238.6</v>
      </c>
      <c r="O26" s="331" t="str">
        <f>VLOOKUP(B26,'Уч ЮН'!$A$3:$G$447,7,FALSE)</f>
        <v>Чернышов А.В.</v>
      </c>
      <c r="P26" s="359"/>
      <c r="AD26" s="113"/>
      <c r="AE26" s="113"/>
      <c r="AF26" s="113"/>
      <c r="AG26" s="113"/>
      <c r="AH26" s="113"/>
      <c r="AI26" s="113"/>
      <c r="AJ26" s="113"/>
    </row>
    <row r="27" spans="1:36" s="1" customFormat="1" ht="15" customHeight="1">
      <c r="A27" s="326">
        <v>17</v>
      </c>
      <c r="B27" s="47">
        <v>253</v>
      </c>
      <c r="C27" s="48" t="str">
        <f>VLOOKUP(B27,'Уч ЮН'!$A$3:$G$447,2,FALSE)</f>
        <v>Сураев Ярослав</v>
      </c>
      <c r="D27" s="91">
        <f>VLOOKUP(B27,'Уч ЮН'!$A$3:$G$447,3,FALSE)</f>
        <v>2005</v>
      </c>
      <c r="E27" s="326"/>
      <c r="F27" s="48" t="str">
        <f>VLOOKUP(B27,'Уч ЮН'!$A$3:$G$447,5,FALSE)</f>
        <v>Пензенская</v>
      </c>
      <c r="G27" s="96" t="str">
        <f>VLOOKUP(B27,'Уч ЮН'!$A$3:$G$447,6,FALSE)</f>
        <v>Засечное</v>
      </c>
      <c r="H27" s="45" t="str">
        <f t="shared" si="0"/>
        <v>2:48,2</v>
      </c>
      <c r="I27" s="327" t="str">
        <f t="shared" si="1"/>
        <v>3ю</v>
      </c>
      <c r="J27" s="328">
        <f>VLOOKUP(B27,'Уч ЮН'!$A$3:$I$447,8,FALSE)</f>
        <v>0</v>
      </c>
      <c r="K27" s="327"/>
      <c r="L27" s="355" t="s">
        <v>70</v>
      </c>
      <c r="M27" s="355" t="s">
        <v>723</v>
      </c>
      <c r="N27" s="356">
        <f t="shared" si="2"/>
        <v>248.2</v>
      </c>
      <c r="O27" s="331" t="str">
        <f>VLOOKUP(B27,'Уч ЮН'!$A$3:$G$447,7,FALSE)</f>
        <v>Чернышов А.В.</v>
      </c>
      <c r="P27" s="365"/>
      <c r="Q27" s="366"/>
      <c r="R27" s="366"/>
      <c r="S27" s="366"/>
      <c r="T27" s="366"/>
      <c r="U27" s="32"/>
      <c r="V27" s="35"/>
      <c r="W27" s="35"/>
      <c r="X27" s="3"/>
      <c r="Y27" s="3"/>
      <c r="Z27" s="3"/>
      <c r="AA27" s="3"/>
      <c r="AB27" s="3"/>
      <c r="AC27" s="3"/>
      <c r="AD27" s="107"/>
      <c r="AE27" s="107"/>
      <c r="AF27" s="107"/>
      <c r="AG27" s="107"/>
      <c r="AH27" s="107"/>
      <c r="AI27" s="107"/>
      <c r="AJ27" s="107"/>
    </row>
    <row r="28" spans="1:36" s="11" customFormat="1" ht="15.75" customHeight="1">
      <c r="A28" s="453" t="s">
        <v>94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53"/>
      <c r="V28" s="49"/>
      <c r="W28" s="49"/>
      <c r="X28" s="49"/>
      <c r="Y28" s="49"/>
      <c r="Z28" s="49"/>
      <c r="AA28" s="49"/>
      <c r="AB28" s="49"/>
      <c r="AC28" s="49"/>
      <c r="AD28" s="53"/>
      <c r="AE28" s="49"/>
      <c r="AF28" s="49"/>
      <c r="AG28" s="53"/>
      <c r="AH28" s="49"/>
      <c r="AI28" s="49"/>
      <c r="AJ28" s="49"/>
    </row>
    <row r="29" spans="1:36" s="11" customFormat="1" ht="15.75" customHeight="1">
      <c r="A29" s="454" t="s">
        <v>41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53"/>
      <c r="V29" s="1"/>
      <c r="W29" s="16"/>
      <c r="X29" s="64"/>
      <c r="Y29" s="64"/>
      <c r="Z29" s="64"/>
      <c r="AA29" s="64"/>
      <c r="AB29" s="64"/>
      <c r="AC29" s="64"/>
      <c r="AD29" s="49"/>
      <c r="AE29" s="49"/>
      <c r="AF29" s="49"/>
      <c r="AG29" s="49"/>
      <c r="AH29" s="49"/>
      <c r="AI29" s="49"/>
      <c r="AJ29" s="49"/>
    </row>
    <row r="30" spans="1:36" s="20" customFormat="1" ht="13.5" customHeight="1">
      <c r="A30" s="24"/>
      <c r="B30" s="50"/>
      <c r="C30" s="27"/>
      <c r="D30" s="89"/>
      <c r="E30" s="26"/>
      <c r="F30" s="23"/>
      <c r="G30" s="61"/>
      <c r="H30" s="471" t="s">
        <v>50</v>
      </c>
      <c r="I30" s="471"/>
      <c r="J30" s="471"/>
      <c r="K30" s="471"/>
      <c r="L30" s="471"/>
      <c r="M30" s="471"/>
      <c r="N30" s="471"/>
      <c r="O30" s="77" t="s">
        <v>559</v>
      </c>
      <c r="P30" s="455" t="s">
        <v>27</v>
      </c>
      <c r="Q30" s="455"/>
      <c r="R30" s="470"/>
      <c r="S30" s="470"/>
      <c r="T30" s="470"/>
      <c r="U30" s="32"/>
      <c r="V30" s="1"/>
      <c r="W30" s="16"/>
      <c r="X30" s="80"/>
      <c r="Y30" s="80"/>
      <c r="Z30" s="80"/>
      <c r="AA30" s="80"/>
      <c r="AB30" s="80"/>
      <c r="AC30" s="80"/>
      <c r="AD30" s="78"/>
      <c r="AE30" s="78"/>
      <c r="AF30" s="78"/>
      <c r="AG30" s="78"/>
      <c r="AH30" s="78"/>
      <c r="AI30" s="78"/>
      <c r="AJ30" s="78"/>
    </row>
    <row r="31" spans="1:36" s="21" customFormat="1" ht="28.5" customHeight="1">
      <c r="A31" s="71" t="s">
        <v>2</v>
      </c>
      <c r="B31" s="71" t="s">
        <v>24</v>
      </c>
      <c r="C31" s="71" t="s">
        <v>3</v>
      </c>
      <c r="D31" s="92" t="s">
        <v>83</v>
      </c>
      <c r="E31" s="71" t="s">
        <v>5</v>
      </c>
      <c r="F31" s="71" t="s">
        <v>6</v>
      </c>
      <c r="G31" s="97" t="s">
        <v>8</v>
      </c>
      <c r="H31" s="70" t="s">
        <v>10</v>
      </c>
      <c r="I31" s="37" t="s">
        <v>17</v>
      </c>
      <c r="J31" s="37"/>
      <c r="K31" s="37" t="s">
        <v>55</v>
      </c>
      <c r="L31" s="69" t="s">
        <v>30</v>
      </c>
      <c r="M31" s="69" t="s">
        <v>31</v>
      </c>
      <c r="N31" s="106" t="s">
        <v>32</v>
      </c>
      <c r="O31" s="100" t="s">
        <v>11</v>
      </c>
      <c r="P31" s="452" t="s">
        <v>12</v>
      </c>
      <c r="Q31" s="452"/>
      <c r="R31" s="452"/>
      <c r="S31" s="311" t="s">
        <v>13</v>
      </c>
      <c r="T31" s="310" t="s">
        <v>2</v>
      </c>
      <c r="U31" s="98"/>
      <c r="V31" s="33"/>
      <c r="W31" s="34"/>
      <c r="AD31" s="49"/>
      <c r="AE31" s="49"/>
      <c r="AF31" s="49"/>
      <c r="AG31" s="49"/>
      <c r="AH31" s="49"/>
      <c r="AI31" s="49"/>
      <c r="AJ31" s="49"/>
    </row>
    <row r="32" spans="1:36" s="3" customFormat="1" ht="15" customHeight="1">
      <c r="A32" s="326">
        <v>1</v>
      </c>
      <c r="B32" s="47">
        <v>407</v>
      </c>
      <c r="C32" s="48" t="str">
        <f>VLOOKUP(B32,'Уч ЮН'!$A$3:$G$447,2,FALSE)</f>
        <v>Усик Кирилл</v>
      </c>
      <c r="D32" s="91">
        <f>VLOOKUP(B32,'Уч ЮН'!$A$3:$G$447,3,FALSE)</f>
        <v>2003</v>
      </c>
      <c r="E32" s="326">
        <f>VLOOKUP(B32,'Уч ЮН'!$A$3:$G$447,4,FALSE)</f>
        <v>1</v>
      </c>
      <c r="F32" s="48" t="str">
        <f>VLOOKUP(B32,'Уч ЮН'!$A$3:$G$447,5,FALSE)</f>
        <v>Самарская</v>
      </c>
      <c r="G32" s="96" t="str">
        <f>VLOOKUP(B32,'Уч ЮН'!$A$3:$G$447,6,FALSE)</f>
        <v>СШОР-2 Самара</v>
      </c>
      <c r="H32" s="45" t="str">
        <f aca="true" t="shared" si="3" ref="H32:H60">CONCATENATE(L32,":",M32)</f>
        <v>2:02,6</v>
      </c>
      <c r="I32" s="327">
        <f aca="true" t="shared" si="4" ref="I32:I58">LOOKUP(N32,$U$1:$AB$1,$U$2:$AB$2)</f>
        <v>1</v>
      </c>
      <c r="J32" s="328">
        <f>VLOOKUP(B32,'Уч ЮН'!$A$3:$I$447,8,FALSE)</f>
        <v>0</v>
      </c>
      <c r="K32" s="327"/>
      <c r="L32" s="355" t="s">
        <v>70</v>
      </c>
      <c r="M32" s="355" t="s">
        <v>749</v>
      </c>
      <c r="N32" s="356">
        <f aca="true" t="shared" si="5" ref="N32:N60">(L32*100)+M32</f>
        <v>202.6</v>
      </c>
      <c r="O32" s="331" t="str">
        <f>VLOOKUP(B32,'Уч ЮН'!$A$3:$G$447,7,FALSE)</f>
        <v>Зайцев И.С., Андронов Ю.В.</v>
      </c>
      <c r="P32" s="357"/>
      <c r="Q32" s="358"/>
      <c r="R32" s="358"/>
      <c r="S32" s="358"/>
      <c r="T32" s="358"/>
      <c r="U32" s="19"/>
      <c r="V32" s="35"/>
      <c r="W32" s="36"/>
      <c r="AD32" s="113"/>
      <c r="AE32" s="113"/>
      <c r="AF32" s="113"/>
      <c r="AG32" s="113"/>
      <c r="AH32" s="113"/>
      <c r="AI32" s="113"/>
      <c r="AJ32" s="113"/>
    </row>
    <row r="33" spans="1:36" s="3" customFormat="1" ht="15" customHeight="1">
      <c r="A33" s="326">
        <v>2</v>
      </c>
      <c r="B33" s="47">
        <v>684</v>
      </c>
      <c r="C33" s="48" t="str">
        <f>VLOOKUP(B33,'Уч ЮН'!$A$3:$G$447,2,FALSE)</f>
        <v>Акельев Артем</v>
      </c>
      <c r="D33" s="91">
        <f>VLOOKUP(B33,'Уч ЮН'!$A$3:$G$447,3,FALSE)</f>
        <v>2002</v>
      </c>
      <c r="E33" s="326"/>
      <c r="F33" s="48" t="str">
        <f>VLOOKUP(B33,'Уч ЮН'!$A$3:$G$447,5,FALSE)</f>
        <v>Пензенская</v>
      </c>
      <c r="G33" s="96" t="str">
        <f>VLOOKUP(B33,'Уч ЮН'!$A$3:$G$447,6,FALSE)</f>
        <v>УОР,СШОР Заречный</v>
      </c>
      <c r="H33" s="45" t="str">
        <f t="shared" si="3"/>
        <v>2:03,9</v>
      </c>
      <c r="I33" s="327">
        <f t="shared" si="4"/>
        <v>2</v>
      </c>
      <c r="J33" s="328">
        <f>VLOOKUP(B33,'Уч ЮН'!$A$3:$I$447,8,FALSE)</f>
        <v>0</v>
      </c>
      <c r="K33" s="327">
        <v>10</v>
      </c>
      <c r="L33" s="355" t="s">
        <v>70</v>
      </c>
      <c r="M33" s="355" t="s">
        <v>638</v>
      </c>
      <c r="N33" s="356">
        <f t="shared" si="5"/>
        <v>203.9</v>
      </c>
      <c r="O33" s="331" t="str">
        <f>VLOOKUP(B33,'Уч ЮН'!$A$3:$G$447,7,FALSE)</f>
        <v>Кораблев В.В.</v>
      </c>
      <c r="P33" s="360"/>
      <c r="Q33" s="361"/>
      <c r="R33" s="361"/>
      <c r="S33" s="361"/>
      <c r="T33" s="361"/>
      <c r="W33" s="16"/>
      <c r="AD33" s="107"/>
      <c r="AE33" s="107"/>
      <c r="AF33" s="107"/>
      <c r="AG33" s="107"/>
      <c r="AH33" s="107"/>
      <c r="AI33" s="107"/>
      <c r="AJ33" s="107"/>
    </row>
    <row r="34" spans="1:36" s="3" customFormat="1" ht="15" customHeight="1">
      <c r="A34" s="326">
        <v>3</v>
      </c>
      <c r="B34" s="47">
        <v>404</v>
      </c>
      <c r="C34" s="48" t="str">
        <f>VLOOKUP(B34,'Уч ЮН'!$A$3:$G$447,2,FALSE)</f>
        <v>Мустафаев Руслан</v>
      </c>
      <c r="D34" s="91">
        <f>VLOOKUP(B34,'Уч ЮН'!$A$3:$G$447,3,FALSE)</f>
        <v>2002</v>
      </c>
      <c r="E34" s="326">
        <f>VLOOKUP(B34,'Уч ЮН'!$A$3:$G$447,4,FALSE)</f>
        <v>1</v>
      </c>
      <c r="F34" s="48" t="str">
        <f>VLOOKUP(B34,'Уч ЮН'!$A$3:$G$447,5,FALSE)</f>
        <v>Самарская</v>
      </c>
      <c r="G34" s="96" t="str">
        <f>VLOOKUP(B34,'Уч ЮН'!$A$3:$G$447,6,FALSE)</f>
        <v>СШОР-2 Самара</v>
      </c>
      <c r="H34" s="45" t="str">
        <f t="shared" si="3"/>
        <v>2:05,1</v>
      </c>
      <c r="I34" s="327">
        <f t="shared" si="4"/>
        <v>2</v>
      </c>
      <c r="J34" s="328">
        <f>VLOOKUP(B34,'Уч ЮН'!$A$3:$I$447,8,FALSE)</f>
        <v>0</v>
      </c>
      <c r="K34" s="327"/>
      <c r="L34" s="355" t="s">
        <v>70</v>
      </c>
      <c r="M34" s="355" t="s">
        <v>750</v>
      </c>
      <c r="N34" s="356">
        <f t="shared" si="5"/>
        <v>205.1</v>
      </c>
      <c r="O34" s="331" t="str">
        <f>VLOOKUP(B34,'Уч ЮН'!$A$3:$G$447,7,FALSE)</f>
        <v>Зайцев И.С., Андронов Ю.В.</v>
      </c>
      <c r="P34" s="357"/>
      <c r="Q34" s="358"/>
      <c r="R34" s="358"/>
      <c r="S34" s="358"/>
      <c r="T34" s="358"/>
      <c r="U34" s="19"/>
      <c r="V34" s="1"/>
      <c r="W34" s="16"/>
      <c r="AD34" s="113"/>
      <c r="AE34" s="113"/>
      <c r="AF34" s="113"/>
      <c r="AG34" s="113"/>
      <c r="AH34" s="113"/>
      <c r="AI34" s="113"/>
      <c r="AJ34" s="113"/>
    </row>
    <row r="35" spans="1:36" s="3" customFormat="1" ht="15" customHeight="1">
      <c r="A35" s="326">
        <v>4</v>
      </c>
      <c r="B35" s="47">
        <v>408</v>
      </c>
      <c r="C35" s="48" t="str">
        <f>VLOOKUP(B35,'Уч ЮН'!$A$3:$G$447,2,FALSE)</f>
        <v>Скворцов Илья</v>
      </c>
      <c r="D35" s="91">
        <f>VLOOKUP(B35,'Уч ЮН'!$A$3:$G$447,3,FALSE)</f>
        <v>2003</v>
      </c>
      <c r="E35" s="326">
        <f>VLOOKUP(B35,'Уч ЮН'!$A$3:$G$447,4,FALSE)</f>
        <v>2</v>
      </c>
      <c r="F35" s="48" t="str">
        <f>VLOOKUP(B35,'Уч ЮН'!$A$3:$G$447,5,FALSE)</f>
        <v>Самарская</v>
      </c>
      <c r="G35" s="96" t="str">
        <f>VLOOKUP(B35,'Уч ЮН'!$A$3:$G$447,6,FALSE)</f>
        <v>СШОР-2 Самара</v>
      </c>
      <c r="H35" s="45" t="str">
        <f t="shared" si="3"/>
        <v>2:05,6</v>
      </c>
      <c r="I35" s="327">
        <f t="shared" si="4"/>
        <v>2</v>
      </c>
      <c r="J35" s="328">
        <f>VLOOKUP(B35,'Уч ЮН'!$A$3:$I$447,8,FALSE)</f>
        <v>0</v>
      </c>
      <c r="K35" s="327"/>
      <c r="L35" s="355" t="s">
        <v>70</v>
      </c>
      <c r="M35" s="355" t="s">
        <v>751</v>
      </c>
      <c r="N35" s="356">
        <f t="shared" si="5"/>
        <v>205.6</v>
      </c>
      <c r="O35" s="331" t="str">
        <f>VLOOKUP(B35,'Уч ЮН'!$A$3:$G$447,7,FALSE)</f>
        <v>Зайцев И.С., Андронов Ю.В.</v>
      </c>
      <c r="P35" s="359"/>
      <c r="Q35" s="1"/>
      <c r="R35" s="1"/>
      <c r="S35" s="358"/>
      <c r="T35" s="358"/>
      <c r="W35" s="16"/>
      <c r="AD35" s="107"/>
      <c r="AE35" s="107"/>
      <c r="AF35" s="107"/>
      <c r="AG35" s="107"/>
      <c r="AH35" s="107"/>
      <c r="AI35" s="107"/>
      <c r="AJ35" s="107"/>
    </row>
    <row r="36" spans="1:36" s="3" customFormat="1" ht="15" customHeight="1">
      <c r="A36" s="326">
        <v>5</v>
      </c>
      <c r="B36" s="47">
        <v>300</v>
      </c>
      <c r="C36" s="48" t="str">
        <f>VLOOKUP(B36,'Уч ЮН'!$A$3:$G$447,2,FALSE)</f>
        <v>Липилин Роман</v>
      </c>
      <c r="D36" s="91">
        <f>VLOOKUP(B36,'Уч ЮН'!$A$3:$G$447,3,FALSE)</f>
        <v>2002</v>
      </c>
      <c r="E36" s="326"/>
      <c r="F36" s="48" t="str">
        <f>VLOOKUP(B36,'Уч ЮН'!$A$3:$G$447,5,FALSE)</f>
        <v>Пензенская</v>
      </c>
      <c r="G36" s="96" t="str">
        <f>VLOOKUP(B36,'Уч ЮН'!$A$3:$G$447,6,FALSE)</f>
        <v>ДЮСШ Башмаково</v>
      </c>
      <c r="H36" s="45" t="str">
        <f t="shared" si="3"/>
        <v>2:06,5</v>
      </c>
      <c r="I36" s="327">
        <f t="shared" si="4"/>
        <v>2</v>
      </c>
      <c r="J36" s="328">
        <f>VLOOKUP(B36,'Уч ЮН'!$A$3:$I$447,8,FALSE)</f>
        <v>0</v>
      </c>
      <c r="K36" s="327"/>
      <c r="L36" s="355" t="s">
        <v>70</v>
      </c>
      <c r="M36" s="355" t="s">
        <v>738</v>
      </c>
      <c r="N36" s="356">
        <f t="shared" si="5"/>
        <v>206.5</v>
      </c>
      <c r="O36" s="331" t="str">
        <f>VLOOKUP(B36,'Уч ЮН'!$A$3:$G$447,7,FALSE)</f>
        <v>Безиков М.В.</v>
      </c>
      <c r="P36" s="357"/>
      <c r="Q36" s="358"/>
      <c r="R36" s="358"/>
      <c r="S36" s="358"/>
      <c r="T36" s="358"/>
      <c r="U36" s="19"/>
      <c r="V36" s="35"/>
      <c r="W36" s="36"/>
      <c r="AD36" s="113"/>
      <c r="AE36" s="113"/>
      <c r="AF36" s="113"/>
      <c r="AG36" s="113"/>
      <c r="AH36" s="113"/>
      <c r="AI36" s="113"/>
      <c r="AJ36" s="113"/>
    </row>
    <row r="37" spans="1:36" s="1" customFormat="1" ht="15" customHeight="1">
      <c r="A37" s="326">
        <v>6</v>
      </c>
      <c r="B37" s="47">
        <v>160</v>
      </c>
      <c r="C37" s="48" t="str">
        <f>VLOOKUP(B37,'Уч ЮН'!$A$3:$G$447,2,FALSE)</f>
        <v>Сквозняков Константин</v>
      </c>
      <c r="D37" s="91">
        <f>VLOOKUP(B37,'Уч ЮН'!$A$3:$G$447,3,FALSE)</f>
        <v>2002</v>
      </c>
      <c r="E37" s="326">
        <f>VLOOKUP(B37,'Уч ЮН'!$A$3:$G$447,4,FALSE)</f>
        <v>2</v>
      </c>
      <c r="F37" s="48" t="str">
        <f>VLOOKUP(B37,'Уч ЮН'!$A$3:$G$447,5,FALSE)</f>
        <v>Саратовская</v>
      </c>
      <c r="G37" s="96" t="str">
        <f>VLOOKUP(B37,'Уч ЮН'!$A$3:$G$447,6,FALSE)</f>
        <v>СШОР-6</v>
      </c>
      <c r="H37" s="45" t="str">
        <f t="shared" si="3"/>
        <v>2:07,8</v>
      </c>
      <c r="I37" s="327">
        <f t="shared" si="4"/>
        <v>2</v>
      </c>
      <c r="J37" s="328">
        <f>VLOOKUP(B37,'Уч ЮН'!$A$3:$I$447,8,FALSE)</f>
        <v>0</v>
      </c>
      <c r="K37" s="327"/>
      <c r="L37" s="355" t="s">
        <v>70</v>
      </c>
      <c r="M37" s="355" t="s">
        <v>742</v>
      </c>
      <c r="N37" s="356">
        <f t="shared" si="5"/>
        <v>207.8</v>
      </c>
      <c r="O37" s="331" t="str">
        <f>VLOOKUP(B37,'Уч ЮН'!$A$3:$G$447,7,FALSE)</f>
        <v>Бочкарева М.В.</v>
      </c>
      <c r="P37" s="359"/>
      <c r="AD37" s="140"/>
      <c r="AE37" s="140"/>
      <c r="AF37" s="140"/>
      <c r="AG37" s="140"/>
      <c r="AH37" s="140"/>
      <c r="AI37" s="140"/>
      <c r="AJ37" s="140"/>
    </row>
    <row r="38" spans="1:36" s="1" customFormat="1" ht="15" customHeight="1">
      <c r="A38" s="326">
        <v>7</v>
      </c>
      <c r="B38" s="47">
        <v>399</v>
      </c>
      <c r="C38" s="48" t="str">
        <f>VLOOKUP(B38,'Уч ЮН'!$A$3:$G$447,2,FALSE)</f>
        <v>Устинов Максим</v>
      </c>
      <c r="D38" s="91">
        <f>VLOOKUP(B38,'Уч ЮН'!$A$3:$G$447,3,FALSE)</f>
        <v>2002</v>
      </c>
      <c r="E38" s="326">
        <f>VLOOKUP(B38,'Уч ЮН'!$A$3:$G$447,4,FALSE)</f>
        <v>1</v>
      </c>
      <c r="F38" s="48" t="str">
        <f>VLOOKUP(B38,'Уч ЮН'!$A$3:$G$447,5,FALSE)</f>
        <v>Самарская</v>
      </c>
      <c r="G38" s="96" t="str">
        <f>VLOOKUP(B38,'Уч ЮН'!$A$3:$G$447,6,FALSE)</f>
        <v>СШОР-2 Самара</v>
      </c>
      <c r="H38" s="45" t="str">
        <f t="shared" si="3"/>
        <v>2:07,9</v>
      </c>
      <c r="I38" s="327">
        <f t="shared" si="4"/>
        <v>2</v>
      </c>
      <c r="J38" s="328">
        <f>VLOOKUP(B38,'Уч ЮН'!$A$3:$I$447,8,FALSE)</f>
        <v>0</v>
      </c>
      <c r="K38" s="327"/>
      <c r="L38" s="355" t="s">
        <v>70</v>
      </c>
      <c r="M38" s="355" t="s">
        <v>752</v>
      </c>
      <c r="N38" s="356">
        <f t="shared" si="5"/>
        <v>207.9</v>
      </c>
      <c r="O38" s="331" t="str">
        <f>VLOOKUP(B38,'Уч ЮН'!$A$3:$G$447,7,FALSE)</f>
        <v>Зайцев И.С., Андронов Ю.В.</v>
      </c>
      <c r="P38" s="359"/>
      <c r="AD38" s="113"/>
      <c r="AE38" s="113"/>
      <c r="AF38" s="113"/>
      <c r="AG38" s="113"/>
      <c r="AH38" s="113"/>
      <c r="AI38" s="113"/>
      <c r="AJ38" s="113"/>
    </row>
    <row r="39" spans="1:36" s="3" customFormat="1" ht="15" customHeight="1">
      <c r="A39" s="326">
        <v>8</v>
      </c>
      <c r="B39" s="47">
        <v>339</v>
      </c>
      <c r="C39" s="48" t="str">
        <f>VLOOKUP(B39,'Уч ЮН'!$A$3:$G$447,2,FALSE)</f>
        <v>Воякин Андрей</v>
      </c>
      <c r="D39" s="91">
        <f>VLOOKUP(B39,'Уч ЮН'!$A$3:$G$447,3,FALSE)</f>
        <v>2002</v>
      </c>
      <c r="E39" s="326" t="str">
        <f>VLOOKUP(B39,'Уч ЮН'!$A$3:$G$447,4,FALSE)</f>
        <v>2</v>
      </c>
      <c r="F39" s="48" t="str">
        <f>VLOOKUP(B39,'Уч ЮН'!$A$3:$G$447,5,FALSE)</f>
        <v>Тамбовская</v>
      </c>
      <c r="G39" s="96" t="str">
        <f>VLOOKUP(B39,'Уч ЮН'!$A$3:$G$447,6,FALSE)</f>
        <v>СШОР-3</v>
      </c>
      <c r="H39" s="45" t="str">
        <f t="shared" si="3"/>
        <v>2:08,1</v>
      </c>
      <c r="I39" s="327">
        <f t="shared" si="4"/>
        <v>2</v>
      </c>
      <c r="J39" s="328">
        <f>VLOOKUP(B39,'Уч ЮН'!$A$3:$I$447,8,FALSE)</f>
        <v>0</v>
      </c>
      <c r="K39" s="327"/>
      <c r="L39" s="355" t="s">
        <v>70</v>
      </c>
      <c r="M39" s="355" t="s">
        <v>743</v>
      </c>
      <c r="N39" s="356">
        <f t="shared" si="5"/>
        <v>208.1</v>
      </c>
      <c r="O39" s="331" t="str">
        <f>VLOOKUP(B39,'Уч ЮН'!$A$3:$G$447,7,FALSE)</f>
        <v>Судомоина Т.Г.</v>
      </c>
      <c r="P39" s="35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07"/>
      <c r="AE39" s="107"/>
      <c r="AF39" s="107"/>
      <c r="AG39" s="107"/>
      <c r="AH39" s="107"/>
      <c r="AI39" s="107"/>
      <c r="AJ39" s="107"/>
    </row>
    <row r="40" spans="1:36" s="1" customFormat="1" ht="15" customHeight="1">
      <c r="A40" s="326">
        <v>9</v>
      </c>
      <c r="B40" s="47">
        <v>322</v>
      </c>
      <c r="C40" s="48" t="str">
        <f>VLOOKUP(B40,'Уч ЮН'!$A$3:$G$447,2,FALSE)</f>
        <v>Горчев Артём</v>
      </c>
      <c r="D40" s="91">
        <f>VLOOKUP(B40,'Уч ЮН'!$A$3:$G$447,3,FALSE)</f>
        <v>2003</v>
      </c>
      <c r="E40" s="326" t="str">
        <f>VLOOKUP(B40,'Уч ЮН'!$A$3:$G$447,4,FALSE)</f>
        <v>2</v>
      </c>
      <c r="F40" s="48" t="str">
        <f>VLOOKUP(B40,'Уч ЮН'!$A$3:$G$447,5,FALSE)</f>
        <v>Тульская</v>
      </c>
      <c r="G40" s="96" t="str">
        <f>VLOOKUP(B40,'Уч ЮН'!$A$3:$G$447,6,FALSE)</f>
        <v>ЦСП-СШОР л/а</v>
      </c>
      <c r="H40" s="45" t="str">
        <f t="shared" si="3"/>
        <v>2:08,3</v>
      </c>
      <c r="I40" s="327">
        <f t="shared" si="4"/>
        <v>2</v>
      </c>
      <c r="J40" s="328">
        <f>VLOOKUP(B40,'Уч ЮН'!$A$3:$I$447,8,FALSE)</f>
        <v>0</v>
      </c>
      <c r="K40" s="327"/>
      <c r="L40" s="355" t="s">
        <v>70</v>
      </c>
      <c r="M40" s="355" t="s">
        <v>753</v>
      </c>
      <c r="N40" s="356">
        <f t="shared" si="5"/>
        <v>208.3</v>
      </c>
      <c r="O40" s="331" t="str">
        <f>VLOOKUP(B40,'Уч ЮН'!$A$3:$G$447,7,FALSE)</f>
        <v>Веселова С.Ю.</v>
      </c>
      <c r="P40" s="359"/>
      <c r="AD40" s="107"/>
      <c r="AE40" s="107"/>
      <c r="AF40" s="107"/>
      <c r="AG40" s="107"/>
      <c r="AH40" s="107"/>
      <c r="AI40" s="107"/>
      <c r="AJ40" s="107"/>
    </row>
    <row r="41" spans="1:36" s="1" customFormat="1" ht="15" customHeight="1">
      <c r="A41" s="326">
        <v>10</v>
      </c>
      <c r="B41" s="47">
        <v>35</v>
      </c>
      <c r="C41" s="48" t="str">
        <f>VLOOKUP(B41,'Уч ЮН'!$A$3:$G$447,2,FALSE)</f>
        <v>Карпаков Илья</v>
      </c>
      <c r="D41" s="91">
        <f>VLOOKUP(B41,'Уч ЮН'!$A$3:$G$447,3,FALSE)</f>
        <v>2002</v>
      </c>
      <c r="E41" s="326">
        <f>VLOOKUP(B41,'Уч ЮН'!$A$3:$G$447,4,FALSE)</f>
        <v>3</v>
      </c>
      <c r="F41" s="48" t="str">
        <f>VLOOKUP(B41,'Уч ЮН'!$A$3:$G$447,5,FALSE)</f>
        <v>Пензенская</v>
      </c>
      <c r="G41" s="96" t="str">
        <f>VLOOKUP(B41,'Уч ЮН'!$A$3:$G$447,6,FALSE)</f>
        <v>УОР</v>
      </c>
      <c r="H41" s="45" t="str">
        <f t="shared" si="3"/>
        <v>2:09,3</v>
      </c>
      <c r="I41" s="327">
        <f t="shared" si="4"/>
        <v>2</v>
      </c>
      <c r="J41" s="328">
        <f>VLOOKUP(B41,'Уч ЮН'!$A$3:$I$447,8,FALSE)</f>
        <v>0</v>
      </c>
      <c r="K41" s="327"/>
      <c r="L41" s="355" t="s">
        <v>70</v>
      </c>
      <c r="M41" s="355" t="s">
        <v>744</v>
      </c>
      <c r="N41" s="356">
        <f t="shared" si="5"/>
        <v>209.3</v>
      </c>
      <c r="O41" s="331" t="str">
        <f>VLOOKUP(B41,'Уч ЮН'!$A$3:$G$447,7,FALSE)</f>
        <v>Воеводины Ю.С.,А.Н.</v>
      </c>
      <c r="P41" s="357"/>
      <c r="Q41" s="358"/>
      <c r="R41" s="358"/>
      <c r="S41" s="358"/>
      <c r="T41" s="358"/>
      <c r="U41" s="3"/>
      <c r="W41" s="16"/>
      <c r="X41" s="3"/>
      <c r="Y41" s="3"/>
      <c r="Z41" s="3"/>
      <c r="AA41" s="3"/>
      <c r="AB41" s="3"/>
      <c r="AC41" s="3"/>
      <c r="AD41" s="113"/>
      <c r="AE41" s="113"/>
      <c r="AF41" s="113"/>
      <c r="AG41" s="113"/>
      <c r="AH41" s="113"/>
      <c r="AI41" s="113"/>
      <c r="AJ41" s="113"/>
    </row>
    <row r="42" spans="1:36" s="1" customFormat="1" ht="15" customHeight="1">
      <c r="A42" s="326">
        <v>11</v>
      </c>
      <c r="B42" s="47">
        <v>689</v>
      </c>
      <c r="C42" s="48" t="str">
        <f>VLOOKUP(B42,'Уч ЮН'!$A$3:$G$447,2,FALSE)</f>
        <v>Белов Артем</v>
      </c>
      <c r="D42" s="91">
        <f>VLOOKUP(B42,'Уч ЮН'!$A$3:$G$447,3,FALSE)</f>
        <v>2002</v>
      </c>
      <c r="E42" s="326" t="str">
        <f>VLOOKUP(B42,'Уч ЮН'!$A$3:$G$447,4,FALSE)</f>
        <v>2</v>
      </c>
      <c r="F42" s="48" t="str">
        <f>VLOOKUP(B42,'Уч ЮН'!$A$3:$G$447,5,FALSE)</f>
        <v>Пензенская</v>
      </c>
      <c r="G42" s="96" t="str">
        <f>VLOOKUP(B42,'Уч ЮН'!$A$3:$G$447,6,FALSE)</f>
        <v>СШОР Заречный</v>
      </c>
      <c r="H42" s="45" t="str">
        <f t="shared" si="3"/>
        <v>2:09,6</v>
      </c>
      <c r="I42" s="327">
        <f t="shared" si="4"/>
        <v>2</v>
      </c>
      <c r="J42" s="328">
        <f>VLOOKUP(B42,'Уч ЮН'!$A$3:$I$447,8,FALSE)</f>
        <v>0</v>
      </c>
      <c r="K42" s="327"/>
      <c r="L42" s="355" t="s">
        <v>70</v>
      </c>
      <c r="M42" s="355" t="s">
        <v>745</v>
      </c>
      <c r="N42" s="356">
        <f t="shared" si="5"/>
        <v>209.6</v>
      </c>
      <c r="O42" s="331" t="str">
        <f>VLOOKUP(B42,'Уч ЮН'!$A$3:$G$447,7,FALSE)</f>
        <v>Семин С.В.</v>
      </c>
      <c r="P42" s="365"/>
      <c r="Q42" s="366"/>
      <c r="R42" s="366"/>
      <c r="S42" s="366"/>
      <c r="T42" s="366"/>
      <c r="U42" s="3"/>
      <c r="X42" s="3"/>
      <c r="Y42" s="3"/>
      <c r="Z42" s="3"/>
      <c r="AA42" s="3"/>
      <c r="AB42" s="3"/>
      <c r="AC42" s="3"/>
      <c r="AD42" s="107"/>
      <c r="AE42" s="107"/>
      <c r="AF42" s="107"/>
      <c r="AG42" s="107"/>
      <c r="AH42" s="107"/>
      <c r="AI42" s="107"/>
      <c r="AJ42" s="107"/>
    </row>
    <row r="43" spans="1:36" s="1" customFormat="1" ht="15" customHeight="1">
      <c r="A43" s="326">
        <v>12</v>
      </c>
      <c r="B43" s="47">
        <v>173</v>
      </c>
      <c r="C43" s="48" t="str">
        <f>VLOOKUP(B43,'Уч ЮН'!$A$3:$G$447,2,FALSE)</f>
        <v>Пантелеев Андрей</v>
      </c>
      <c r="D43" s="91">
        <f>VLOOKUP(B43,'Уч ЮН'!$A$3:$G$447,3,FALSE)</f>
        <v>2002</v>
      </c>
      <c r="E43" s="326" t="str">
        <f>VLOOKUP(B43,'Уч ЮН'!$A$3:$G$447,4,FALSE)</f>
        <v>2</v>
      </c>
      <c r="F43" s="48" t="str">
        <f>VLOOKUP(B43,'Уч ЮН'!$A$3:$G$447,5,FALSE)</f>
        <v>Пензенская</v>
      </c>
      <c r="G43" s="96" t="str">
        <f>VLOOKUP(B43,'Уч ЮН'!$A$3:$G$447,6,FALSE)</f>
        <v>КСШОР</v>
      </c>
      <c r="H43" s="45" t="str">
        <f t="shared" si="3"/>
        <v>2:09,8</v>
      </c>
      <c r="I43" s="327">
        <f t="shared" si="4"/>
        <v>2</v>
      </c>
      <c r="J43" s="328">
        <f>VLOOKUP(B43,'Уч ЮН'!$A$3:$I$447,8,FALSE)</f>
        <v>0</v>
      </c>
      <c r="K43" s="327"/>
      <c r="L43" s="355" t="s">
        <v>70</v>
      </c>
      <c r="M43" s="355" t="s">
        <v>746</v>
      </c>
      <c r="N43" s="356">
        <f t="shared" si="5"/>
        <v>209.8</v>
      </c>
      <c r="O43" s="331" t="str">
        <f>VLOOKUP(B43,'Уч ЮН'!$A$3:$G$447,7,FALSE)</f>
        <v>Кузнецов В.Б.</v>
      </c>
      <c r="P43" s="357"/>
      <c r="Q43" s="358"/>
      <c r="R43" s="358"/>
      <c r="S43" s="358"/>
      <c r="T43" s="358"/>
      <c r="U43" s="3"/>
      <c r="W43" s="16"/>
      <c r="X43" s="3"/>
      <c r="Y43" s="3"/>
      <c r="Z43" s="3"/>
      <c r="AA43" s="3"/>
      <c r="AB43" s="3"/>
      <c r="AC43" s="3"/>
      <c r="AD43" s="107"/>
      <c r="AE43" s="107"/>
      <c r="AF43" s="107"/>
      <c r="AG43" s="107"/>
      <c r="AH43" s="107"/>
      <c r="AI43" s="107"/>
      <c r="AJ43" s="107"/>
    </row>
    <row r="44" spans="1:36" s="1" customFormat="1" ht="15" customHeight="1">
      <c r="A44" s="326">
        <v>13</v>
      </c>
      <c r="B44" s="47">
        <v>532</v>
      </c>
      <c r="C44" s="48" t="str">
        <f>VLOOKUP(B44,'Уч ЮН'!$A$3:$G$447,2,FALSE)</f>
        <v>Жуков Тимофей</v>
      </c>
      <c r="D44" s="91">
        <f>VLOOKUP(B44,'Уч ЮН'!$A$3:$G$447,3,FALSE)</f>
        <v>2003</v>
      </c>
      <c r="E44" s="326" t="str">
        <f>VLOOKUP(B44,'Уч ЮН'!$A$3:$G$447,4,FALSE)</f>
        <v>2</v>
      </c>
      <c r="F44" s="48" t="str">
        <f>VLOOKUP(B44,'Уч ЮН'!$A$3:$G$447,5,FALSE)</f>
        <v>Пензенская</v>
      </c>
      <c r="G44" s="96" t="str">
        <f>VLOOKUP(B44,'Уч ЮН'!$A$3:$G$447,6,FALSE)</f>
        <v>Губ.лицей</v>
      </c>
      <c r="H44" s="45" t="str">
        <f t="shared" si="3"/>
        <v>2:11,4</v>
      </c>
      <c r="I44" s="327">
        <f t="shared" si="4"/>
        <v>2</v>
      </c>
      <c r="J44" s="328" t="str">
        <f>VLOOKUP(B44,'Уч ЮН'!$A$3:$I$447,8,FALSE)</f>
        <v>л</v>
      </c>
      <c r="K44" s="327"/>
      <c r="L44" s="355" t="s">
        <v>70</v>
      </c>
      <c r="M44" s="355" t="s">
        <v>747</v>
      </c>
      <c r="N44" s="356">
        <f t="shared" si="5"/>
        <v>211.4</v>
      </c>
      <c r="O44" s="331" t="str">
        <f>VLOOKUP(B44,'Уч ЮН'!$A$3:$G$447,7,FALSE)</f>
        <v>Шиндин Н.Г.</v>
      </c>
      <c r="P44" s="357"/>
      <c r="Q44" s="358"/>
      <c r="R44" s="358"/>
      <c r="S44" s="358"/>
      <c r="T44" s="363"/>
      <c r="U44" s="32"/>
      <c r="W44" s="16"/>
      <c r="X44" s="17"/>
      <c r="Y44" s="17"/>
      <c r="Z44" s="17"/>
      <c r="AA44" s="17"/>
      <c r="AB44" s="17"/>
      <c r="AC44" s="17"/>
      <c r="AD44" s="113"/>
      <c r="AE44" s="113"/>
      <c r="AF44" s="113"/>
      <c r="AG44" s="113"/>
      <c r="AH44" s="113"/>
      <c r="AI44" s="113"/>
      <c r="AJ44" s="113"/>
    </row>
    <row r="45" spans="1:36" s="1" customFormat="1" ht="15" customHeight="1">
      <c r="A45" s="326">
        <v>14</v>
      </c>
      <c r="B45" s="47">
        <v>36</v>
      </c>
      <c r="C45" s="48" t="str">
        <f>VLOOKUP(B45,'Уч ЮН'!$A$3:$G$447,2,FALSE)</f>
        <v>Латышев Данила</v>
      </c>
      <c r="D45" s="91">
        <f>VLOOKUP(B45,'Уч ЮН'!$A$3:$G$447,3,FALSE)</f>
        <v>2002</v>
      </c>
      <c r="E45" s="326" t="str">
        <f>VLOOKUP(B45,'Уч ЮН'!$A$3:$G$447,4,FALSE)</f>
        <v>3</v>
      </c>
      <c r="F45" s="48" t="str">
        <f>VLOOKUP(B45,'Уч ЮН'!$A$3:$G$447,5,FALSE)</f>
        <v>Пензенская</v>
      </c>
      <c r="G45" s="96" t="str">
        <f>VLOOKUP(B45,'Уч ЮН'!$A$3:$G$447,6,FALSE)</f>
        <v>УОР</v>
      </c>
      <c r="H45" s="45" t="str">
        <f t="shared" si="3"/>
        <v>2:12,5</v>
      </c>
      <c r="I45" s="327">
        <f t="shared" si="4"/>
        <v>3</v>
      </c>
      <c r="J45" s="328">
        <f>VLOOKUP(B45,'Уч ЮН'!$A$3:$I$447,8,FALSE)</f>
        <v>0</v>
      </c>
      <c r="K45" s="327"/>
      <c r="L45" s="355" t="s">
        <v>70</v>
      </c>
      <c r="M45" s="355" t="s">
        <v>748</v>
      </c>
      <c r="N45" s="356">
        <f t="shared" si="5"/>
        <v>212.5</v>
      </c>
      <c r="O45" s="331" t="str">
        <f>VLOOKUP(B45,'Уч ЮН'!$A$3:$G$447,7,FALSE)</f>
        <v>Воеводины Ю.С.,А.Н.</v>
      </c>
      <c r="P45" s="359"/>
      <c r="AD45" s="107"/>
      <c r="AE45" s="107"/>
      <c r="AF45" s="107"/>
      <c r="AG45" s="107"/>
      <c r="AH45" s="107"/>
      <c r="AI45" s="107"/>
      <c r="AJ45" s="107"/>
    </row>
    <row r="46" spans="1:36" s="1" customFormat="1" ht="15" customHeight="1">
      <c r="A46" s="326">
        <v>15</v>
      </c>
      <c r="B46" s="47">
        <v>527</v>
      </c>
      <c r="C46" s="48" t="str">
        <f>VLOOKUP(B46,'Уч ЮН'!$A$3:$G$447,2,FALSE)</f>
        <v>Евсеев Данила</v>
      </c>
      <c r="D46" s="91">
        <f>VLOOKUP(B46,'Уч ЮН'!$A$3:$G$447,3,FALSE)</f>
        <v>2003</v>
      </c>
      <c r="E46" s="326"/>
      <c r="F46" s="48" t="str">
        <f>VLOOKUP(B46,'Уч ЮН'!$A$3:$G$447,5,FALSE)</f>
        <v>Пензенская</v>
      </c>
      <c r="G46" s="96" t="str">
        <f>VLOOKUP(B46,'Уч ЮН'!$A$3:$G$447,6,FALSE)</f>
        <v>СОШ-3 Земетчино</v>
      </c>
      <c r="H46" s="45" t="str">
        <f t="shared" si="3"/>
        <v>2:12,6</v>
      </c>
      <c r="I46" s="327">
        <f t="shared" si="4"/>
        <v>3</v>
      </c>
      <c r="J46" s="328" t="str">
        <f>VLOOKUP(B46,'Уч ЮН'!$A$3:$I$447,8,FALSE)</f>
        <v>л</v>
      </c>
      <c r="K46" s="327"/>
      <c r="L46" s="355" t="s">
        <v>70</v>
      </c>
      <c r="M46" s="355" t="s">
        <v>739</v>
      </c>
      <c r="N46" s="356">
        <f t="shared" si="5"/>
        <v>212.6</v>
      </c>
      <c r="O46" s="331" t="str">
        <f>VLOOKUP(B46,'Уч ЮН'!$A$3:$G$447,7,FALSE)</f>
        <v>Данилкова А.С.</v>
      </c>
      <c r="P46" s="359"/>
      <c r="AD46" s="113"/>
      <c r="AE46" s="113"/>
      <c r="AF46" s="113"/>
      <c r="AG46" s="113"/>
      <c r="AH46" s="113"/>
      <c r="AI46" s="113"/>
      <c r="AJ46" s="113"/>
    </row>
    <row r="47" spans="1:36" s="3" customFormat="1" ht="15" customHeight="1">
      <c r="A47" s="326">
        <v>16</v>
      </c>
      <c r="B47" s="47">
        <v>62</v>
      </c>
      <c r="C47" s="48" t="str">
        <f>VLOOKUP(B47,'Уч ЮН'!$A$3:$G$447,2,FALSE)</f>
        <v>Меркулов Константин </v>
      </c>
      <c r="D47" s="91">
        <f>VLOOKUP(B47,'Уч ЮН'!$A$3:$G$447,3,FALSE)</f>
        <v>2002</v>
      </c>
      <c r="E47" s="326">
        <f>VLOOKUP(B47,'Уч ЮН'!$A$3:$G$447,4,FALSE)</f>
        <v>3</v>
      </c>
      <c r="F47" s="48" t="str">
        <f>VLOOKUP(B47,'Уч ЮН'!$A$3:$G$447,5,FALSE)</f>
        <v>Саратовская</v>
      </c>
      <c r="G47" s="96" t="str">
        <f>VLOOKUP(B47,'Уч ЮН'!$A$3:$G$447,6,FALSE)</f>
        <v>ДЮСШ Энгельс</v>
      </c>
      <c r="H47" s="45" t="str">
        <f t="shared" si="3"/>
        <v>2:12,7</v>
      </c>
      <c r="I47" s="327">
        <f t="shared" si="4"/>
        <v>3</v>
      </c>
      <c r="J47" s="328">
        <f>VLOOKUP(B47,'Уч ЮН'!$A$3:$I$447,8,FALSE)</f>
        <v>0</v>
      </c>
      <c r="K47" s="327"/>
      <c r="L47" s="355" t="s">
        <v>70</v>
      </c>
      <c r="M47" s="355" t="s">
        <v>732</v>
      </c>
      <c r="N47" s="356">
        <f t="shared" si="5"/>
        <v>212.7</v>
      </c>
      <c r="O47" s="331" t="str">
        <f>VLOOKUP(B47,'Уч ЮН'!$A$3:$G$447,7,FALSE)</f>
        <v>Кудашкина З.К.</v>
      </c>
      <c r="P47" s="35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40"/>
      <c r="AE47" s="140"/>
      <c r="AF47" s="140"/>
      <c r="AG47" s="140"/>
      <c r="AH47" s="140"/>
      <c r="AI47" s="140"/>
      <c r="AJ47" s="140"/>
    </row>
    <row r="48" spans="1:36" s="3" customFormat="1" ht="15" customHeight="1">
      <c r="A48" s="326">
        <v>17</v>
      </c>
      <c r="B48" s="47">
        <v>657</v>
      </c>
      <c r="C48" s="48" t="str">
        <f>VLOOKUP(B48,'Уч ЮН'!$A$3:$G$447,2,FALSE)</f>
        <v>Царьков Олег</v>
      </c>
      <c r="D48" s="91">
        <f>VLOOKUP(B48,'Уч ЮН'!$A$3:$G$447,3,FALSE)</f>
        <v>2002</v>
      </c>
      <c r="E48" s="326"/>
      <c r="F48" s="48" t="str">
        <f>VLOOKUP(B48,'Уч ЮН'!$A$3:$G$447,5,FALSE)</f>
        <v>Пензенская</v>
      </c>
      <c r="G48" s="96" t="str">
        <f>VLOOKUP(B48,'Уч ЮН'!$A$3:$G$447,6,FALSE)</f>
        <v>УОР</v>
      </c>
      <c r="H48" s="45" t="str">
        <f t="shared" si="3"/>
        <v>2:12,7</v>
      </c>
      <c r="I48" s="327">
        <f t="shared" si="4"/>
        <v>3</v>
      </c>
      <c r="J48" s="328" t="str">
        <f>VLOOKUP(B48,'Уч ЮН'!$A$3:$I$447,8,FALSE)</f>
        <v>л</v>
      </c>
      <c r="K48" s="327"/>
      <c r="L48" s="355" t="s">
        <v>70</v>
      </c>
      <c r="M48" s="355" t="s">
        <v>732</v>
      </c>
      <c r="N48" s="356">
        <f t="shared" si="5"/>
        <v>212.7</v>
      </c>
      <c r="O48" s="331" t="str">
        <f>VLOOKUP(B48,'Уч ЮН'!$A$3:$G$447,7,FALSE)</f>
        <v>Аксенов А.В.,Винокуров А.Г.</v>
      </c>
      <c r="P48" s="35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13"/>
      <c r="AE48" s="113"/>
      <c r="AF48" s="113"/>
      <c r="AG48" s="113"/>
      <c r="AH48" s="113"/>
      <c r="AI48" s="113"/>
      <c r="AJ48" s="113"/>
    </row>
    <row r="49" spans="1:36" s="3" customFormat="1" ht="15" customHeight="1">
      <c r="A49" s="326">
        <v>18</v>
      </c>
      <c r="B49" s="47">
        <v>268</v>
      </c>
      <c r="C49" s="48" t="str">
        <f>VLOOKUP(B49,'Уч ЮН'!$A$3:$G$447,2,FALSE)</f>
        <v>Захаров Илья</v>
      </c>
      <c r="D49" s="91">
        <f>VLOOKUP(B49,'Уч ЮН'!$A$3:$G$447,3,FALSE)</f>
        <v>2002</v>
      </c>
      <c r="E49" s="326">
        <f>VLOOKUP(B49,'Уч ЮН'!$A$3:$G$447,4,FALSE)</f>
        <v>2</v>
      </c>
      <c r="F49" s="48" t="str">
        <f>VLOOKUP(B49,'Уч ЮН'!$A$3:$G$447,5,FALSE)</f>
        <v>Пензенская</v>
      </c>
      <c r="G49" s="96" t="str">
        <f>VLOOKUP(B49,'Уч ЮН'!$A$3:$G$447,6,FALSE)</f>
        <v>КСШОР, СОШ Оленевка</v>
      </c>
      <c r="H49" s="45" t="str">
        <f t="shared" si="3"/>
        <v>2:15,2</v>
      </c>
      <c r="I49" s="327">
        <f t="shared" si="4"/>
        <v>3</v>
      </c>
      <c r="J49" s="328">
        <f>VLOOKUP(B49,'Уч ЮН'!$A$3:$I$447,8,FALSE)</f>
        <v>0</v>
      </c>
      <c r="K49" s="327"/>
      <c r="L49" s="355" t="s">
        <v>70</v>
      </c>
      <c r="M49" s="355" t="s">
        <v>740</v>
      </c>
      <c r="N49" s="356">
        <f t="shared" si="5"/>
        <v>215.2</v>
      </c>
      <c r="O49" s="331" t="str">
        <f>VLOOKUP(B49,'Уч ЮН'!$A$3:$G$447,7,FALSE)</f>
        <v>Димаев Р.Р./Димаев М.Р.</v>
      </c>
      <c r="P49" s="357"/>
      <c r="Q49" s="358"/>
      <c r="R49" s="358"/>
      <c r="S49" s="358"/>
      <c r="T49" s="358"/>
      <c r="U49" s="19"/>
      <c r="V49" s="1"/>
      <c r="W49" s="16"/>
      <c r="AD49" s="113"/>
      <c r="AE49" s="113"/>
      <c r="AF49" s="113"/>
      <c r="AG49" s="113"/>
      <c r="AH49" s="113"/>
      <c r="AI49" s="113"/>
      <c r="AJ49" s="113"/>
    </row>
    <row r="50" spans="1:36" s="3" customFormat="1" ht="15" customHeight="1">
      <c r="A50" s="326">
        <v>19</v>
      </c>
      <c r="B50" s="47">
        <v>403</v>
      </c>
      <c r="C50" s="48" t="str">
        <f>VLOOKUP(B50,'Уч ЮН'!$A$3:$G$447,2,FALSE)</f>
        <v>Лутаев Никита</v>
      </c>
      <c r="D50" s="91">
        <f>VLOOKUP(B50,'Уч ЮН'!$A$3:$G$447,3,FALSE)</f>
        <v>2002</v>
      </c>
      <c r="E50" s="326">
        <f>VLOOKUP(B50,'Уч ЮН'!$A$3:$G$447,4,FALSE)</f>
        <v>2</v>
      </c>
      <c r="F50" s="48" t="str">
        <f>VLOOKUP(B50,'Уч ЮН'!$A$3:$G$447,5,FALSE)</f>
        <v>Самарская</v>
      </c>
      <c r="G50" s="96" t="str">
        <f>VLOOKUP(B50,'Уч ЮН'!$A$3:$G$447,6,FALSE)</f>
        <v>СШОР-2 Самара</v>
      </c>
      <c r="H50" s="45" t="str">
        <f t="shared" si="3"/>
        <v>2:16,4</v>
      </c>
      <c r="I50" s="327">
        <f t="shared" si="4"/>
        <v>3</v>
      </c>
      <c r="J50" s="328">
        <f>VLOOKUP(B50,'Уч ЮН'!$A$3:$I$447,8,FALSE)</f>
        <v>0</v>
      </c>
      <c r="K50" s="327"/>
      <c r="L50" s="355" t="s">
        <v>70</v>
      </c>
      <c r="M50" s="355" t="s">
        <v>754</v>
      </c>
      <c r="N50" s="356">
        <f t="shared" si="5"/>
        <v>216.4</v>
      </c>
      <c r="O50" s="331" t="str">
        <f>VLOOKUP(B50,'Уч ЮН'!$A$3:$G$447,7,FALSE)</f>
        <v>Зайцев И.С., Андронов Ю.В.</v>
      </c>
      <c r="P50" s="35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07"/>
      <c r="AE50" s="107"/>
      <c r="AF50" s="107"/>
      <c r="AG50" s="107"/>
      <c r="AH50" s="107"/>
      <c r="AI50" s="107"/>
      <c r="AJ50" s="107"/>
    </row>
    <row r="51" spans="1:36" s="3" customFormat="1" ht="15" customHeight="1">
      <c r="A51" s="326">
        <v>20</v>
      </c>
      <c r="B51" s="47">
        <v>251</v>
      </c>
      <c r="C51" s="48" t="str">
        <f>VLOOKUP(B51,'Уч ЮН'!$A$3:$G$447,2,FALSE)</f>
        <v>Кожевников Денис</v>
      </c>
      <c r="D51" s="91">
        <f>VLOOKUP(B51,'Уч ЮН'!$A$3:$G$447,3,FALSE)</f>
        <v>2003</v>
      </c>
      <c r="E51" s="326"/>
      <c r="F51" s="48" t="str">
        <f>VLOOKUP(B51,'Уч ЮН'!$A$3:$G$447,5,FALSE)</f>
        <v>Пензенская</v>
      </c>
      <c r="G51" s="96" t="str">
        <f>VLOOKUP(B51,'Уч ЮН'!$A$3:$G$447,6,FALSE)</f>
        <v>Засечное</v>
      </c>
      <c r="H51" s="45" t="str">
        <f t="shared" si="3"/>
        <v>2:17,3</v>
      </c>
      <c r="I51" s="327">
        <f t="shared" si="4"/>
        <v>3</v>
      </c>
      <c r="J51" s="328">
        <f>VLOOKUP(B51,'Уч ЮН'!$A$3:$I$447,8,FALSE)</f>
        <v>0</v>
      </c>
      <c r="K51" s="327"/>
      <c r="L51" s="355" t="s">
        <v>70</v>
      </c>
      <c r="M51" s="355" t="s">
        <v>725</v>
      </c>
      <c r="N51" s="356">
        <f t="shared" si="5"/>
        <v>217.3</v>
      </c>
      <c r="O51" s="331" t="str">
        <f>VLOOKUP(B51,'Уч ЮН'!$A$3:$G$447,7,FALSE)</f>
        <v>Чернышов А.В.</v>
      </c>
      <c r="P51" s="35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13"/>
      <c r="AE51" s="113"/>
      <c r="AF51" s="113"/>
      <c r="AG51" s="113"/>
      <c r="AH51" s="113"/>
      <c r="AI51" s="113"/>
      <c r="AJ51" s="113"/>
    </row>
    <row r="52" spans="1:36" s="3" customFormat="1" ht="15" customHeight="1">
      <c r="A52" s="326">
        <v>21</v>
      </c>
      <c r="B52" s="47">
        <v>533</v>
      </c>
      <c r="C52" s="48" t="str">
        <f>VLOOKUP(B52,'Уч ЮН'!$A$3:$G$447,2,FALSE)</f>
        <v>Воробьев Кирилл</v>
      </c>
      <c r="D52" s="91">
        <f>VLOOKUP(B52,'Уч ЮН'!$A$3:$G$447,3,FALSE)</f>
        <v>2003</v>
      </c>
      <c r="E52" s="326" t="str">
        <f>VLOOKUP(B52,'Уч ЮН'!$A$3:$G$447,4,FALSE)</f>
        <v>2</v>
      </c>
      <c r="F52" s="48" t="str">
        <f>VLOOKUP(B52,'Уч ЮН'!$A$3:$G$447,5,FALSE)</f>
        <v>Пензенская</v>
      </c>
      <c r="G52" s="96" t="str">
        <f>VLOOKUP(B52,'Уч ЮН'!$A$3:$G$447,6,FALSE)</f>
        <v>Губ.лицей</v>
      </c>
      <c r="H52" s="45" t="str">
        <f t="shared" si="3"/>
        <v>2:17,9</v>
      </c>
      <c r="I52" s="327">
        <f t="shared" si="4"/>
        <v>3</v>
      </c>
      <c r="J52" s="328" t="str">
        <f>VLOOKUP(B52,'Уч ЮН'!$A$3:$I$447,8,FALSE)</f>
        <v>л</v>
      </c>
      <c r="K52" s="327"/>
      <c r="L52" s="355" t="s">
        <v>70</v>
      </c>
      <c r="M52" s="355" t="s">
        <v>741</v>
      </c>
      <c r="N52" s="356">
        <f t="shared" si="5"/>
        <v>217.9</v>
      </c>
      <c r="O52" s="331" t="str">
        <f>VLOOKUP(B52,'Уч ЮН'!$A$3:$G$447,7,FALSE)</f>
        <v>Шиндин Н.Г.</v>
      </c>
      <c r="P52" s="35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3"/>
      <c r="AE52" s="113"/>
      <c r="AF52" s="113"/>
      <c r="AG52" s="113"/>
      <c r="AH52" s="113"/>
      <c r="AI52" s="113"/>
      <c r="AJ52" s="113"/>
    </row>
    <row r="53" spans="1:36" s="1" customFormat="1" ht="15" customHeight="1">
      <c r="A53" s="326">
        <v>22</v>
      </c>
      <c r="B53" s="47">
        <v>54</v>
      </c>
      <c r="C53" s="48" t="str">
        <f>VLOOKUP(B53,'Уч ЮН'!$A$3:$G$447,2,FALSE)</f>
        <v>Крылатых Даниил</v>
      </c>
      <c r="D53" s="91">
        <f>VLOOKUP(B53,'Уч ЮН'!$A$3:$G$447,3,FALSE)</f>
        <v>2003</v>
      </c>
      <c r="E53" s="326" t="str">
        <f>VLOOKUP(B53,'Уч ЮН'!$A$3:$G$447,4,FALSE)</f>
        <v>3</v>
      </c>
      <c r="F53" s="48" t="str">
        <f>VLOOKUP(B53,'Уч ЮН'!$A$3:$G$447,5,FALSE)</f>
        <v>Пензенская</v>
      </c>
      <c r="G53" s="96" t="str">
        <f>VLOOKUP(B53,'Уч ЮН'!$A$3:$G$447,6,FALSE)</f>
        <v>ДЮСШ Кузнецкий</v>
      </c>
      <c r="H53" s="45" t="str">
        <f t="shared" si="3"/>
        <v>2:20,0</v>
      </c>
      <c r="I53" s="327">
        <f t="shared" si="4"/>
        <v>3</v>
      </c>
      <c r="J53" s="328">
        <f>VLOOKUP(B53,'Уч ЮН'!$A$3:$I$447,8,FALSE)</f>
        <v>0</v>
      </c>
      <c r="K53" s="327"/>
      <c r="L53" s="355" t="s">
        <v>70</v>
      </c>
      <c r="M53" s="355" t="s">
        <v>733</v>
      </c>
      <c r="N53" s="356">
        <f t="shared" si="5"/>
        <v>220</v>
      </c>
      <c r="O53" s="331" t="str">
        <f>VLOOKUP(B53,'Уч ЮН'!$A$3:$G$447,7,FALSE)</f>
        <v>Царьков А.В.</v>
      </c>
      <c r="P53" s="365"/>
      <c r="Q53" s="366"/>
      <c r="R53" s="366"/>
      <c r="S53" s="366"/>
      <c r="T53" s="366"/>
      <c r="U53" s="3"/>
      <c r="X53" s="3"/>
      <c r="Y53" s="3"/>
      <c r="Z53" s="3"/>
      <c r="AA53" s="3"/>
      <c r="AB53" s="3"/>
      <c r="AC53" s="3"/>
      <c r="AD53" s="107"/>
      <c r="AE53" s="107"/>
      <c r="AF53" s="107"/>
      <c r="AG53" s="107"/>
      <c r="AH53" s="107"/>
      <c r="AI53" s="107"/>
      <c r="AJ53" s="107"/>
    </row>
    <row r="54" spans="1:36" s="1" customFormat="1" ht="15" customHeight="1">
      <c r="A54" s="326">
        <v>23</v>
      </c>
      <c r="B54" s="47">
        <v>69</v>
      </c>
      <c r="C54" s="48" t="str">
        <f>VLOOKUP(B54,'Уч ЮН'!$A$3:$G$447,2,FALSE)</f>
        <v>Горошилов Никита</v>
      </c>
      <c r="D54" s="91">
        <f>VLOOKUP(B54,'Уч ЮН'!$A$3:$G$447,3,FALSE)</f>
        <v>2003</v>
      </c>
      <c r="E54" s="326" t="str">
        <f>VLOOKUP(B54,'Уч ЮН'!$A$3:$G$447,4,FALSE)</f>
        <v>3</v>
      </c>
      <c r="F54" s="48" t="str">
        <f>VLOOKUP(B54,'Уч ЮН'!$A$3:$G$447,5,FALSE)</f>
        <v>Саратовская</v>
      </c>
      <c r="G54" s="96" t="str">
        <f>VLOOKUP(B54,'Уч ЮН'!$A$3:$G$447,6,FALSE)</f>
        <v>ДЮСШ Энгельс</v>
      </c>
      <c r="H54" s="45" t="str">
        <f t="shared" si="3"/>
        <v>2:22,1</v>
      </c>
      <c r="I54" s="327" t="str">
        <f t="shared" si="4"/>
        <v>1ю</v>
      </c>
      <c r="J54" s="328">
        <f>VLOOKUP(B54,'Уч ЮН'!$A$3:$I$447,8,FALSE)</f>
        <v>0</v>
      </c>
      <c r="K54" s="327"/>
      <c r="L54" s="355" t="s">
        <v>70</v>
      </c>
      <c r="M54" s="355" t="s">
        <v>769</v>
      </c>
      <c r="N54" s="356">
        <f t="shared" si="5"/>
        <v>222.1</v>
      </c>
      <c r="O54" s="331" t="str">
        <f>VLOOKUP(B54,'Уч ЮН'!$A$3:$G$447,7,FALSE)</f>
        <v>Ромашко М.А.</v>
      </c>
      <c r="P54" s="357"/>
      <c r="Q54" s="358"/>
      <c r="R54" s="358"/>
      <c r="S54" s="358"/>
      <c r="T54" s="358"/>
      <c r="U54" s="3"/>
      <c r="W54" s="16"/>
      <c r="X54" s="3"/>
      <c r="Y54" s="3"/>
      <c r="Z54" s="3"/>
      <c r="AA54" s="3"/>
      <c r="AB54" s="3"/>
      <c r="AC54" s="3"/>
      <c r="AD54" s="107"/>
      <c r="AE54" s="107"/>
      <c r="AF54" s="107"/>
      <c r="AG54" s="107"/>
      <c r="AH54" s="107"/>
      <c r="AI54" s="107"/>
      <c r="AJ54" s="107"/>
    </row>
    <row r="55" spans="1:36" s="1" customFormat="1" ht="15" customHeight="1">
      <c r="A55" s="326">
        <v>24</v>
      </c>
      <c r="B55" s="47">
        <v>217</v>
      </c>
      <c r="C55" s="48" t="str">
        <f>VLOOKUP(B55,'Уч ЮН'!$A$3:$G$447,2,FALSE)</f>
        <v>Ниязов Убайдулло</v>
      </c>
      <c r="D55" s="91">
        <f>VLOOKUP(B55,'Уч ЮН'!$A$3:$G$447,3,FALSE)</f>
        <v>2003</v>
      </c>
      <c r="E55" s="326">
        <f>VLOOKUP(B55,'Уч ЮН'!$A$3:$G$447,4,FALSE)</f>
        <v>3</v>
      </c>
      <c r="F55" s="48" t="str">
        <f>VLOOKUP(B55,'Уч ЮН'!$A$3:$G$447,5,FALSE)</f>
        <v>Пензенская</v>
      </c>
      <c r="G55" s="96" t="str">
        <f>VLOOKUP(B55,'Уч ЮН'!$A$3:$G$447,6,FALSE)</f>
        <v>ДЮСШ Нижнеломовский</v>
      </c>
      <c r="H55" s="45" t="str">
        <f t="shared" si="3"/>
        <v>2:23,2</v>
      </c>
      <c r="I55" s="327" t="str">
        <f t="shared" si="4"/>
        <v>1ю</v>
      </c>
      <c r="J55" s="328">
        <f>VLOOKUP(B55,'Уч ЮН'!$A$3:$I$447,8,FALSE)</f>
        <v>0</v>
      </c>
      <c r="K55" s="327"/>
      <c r="L55" s="355" t="s">
        <v>70</v>
      </c>
      <c r="M55" s="355" t="s">
        <v>734</v>
      </c>
      <c r="N55" s="356">
        <f t="shared" si="5"/>
        <v>223.2</v>
      </c>
      <c r="O55" s="331" t="str">
        <f>VLOOKUP(B55,'Уч ЮН'!$A$3:$G$447,7,FALSE)</f>
        <v>Курлыкин Д.Ю. Попов А.Ю.</v>
      </c>
      <c r="P55" s="359"/>
      <c r="AD55" s="107"/>
      <c r="AE55" s="107"/>
      <c r="AF55" s="107"/>
      <c r="AG55" s="107"/>
      <c r="AH55" s="107"/>
      <c r="AI55" s="107"/>
      <c r="AJ55" s="107"/>
    </row>
    <row r="56" spans="1:36" s="3" customFormat="1" ht="15" customHeight="1">
      <c r="A56" s="326">
        <v>25</v>
      </c>
      <c r="B56" s="47">
        <v>304</v>
      </c>
      <c r="C56" s="48" t="str">
        <f>VLOOKUP(B56,'Уч ЮН'!$A$3:$G$447,2,FALSE)</f>
        <v>Ишонин Алексей</v>
      </c>
      <c r="D56" s="91">
        <f>VLOOKUP(B56,'Уч ЮН'!$A$3:$G$447,3,FALSE)</f>
        <v>2003</v>
      </c>
      <c r="E56" s="326"/>
      <c r="F56" s="48" t="str">
        <f>VLOOKUP(B56,'Уч ЮН'!$A$3:$G$447,5,FALSE)</f>
        <v>Пензенская</v>
      </c>
      <c r="G56" s="96" t="str">
        <f>VLOOKUP(B56,'Уч ЮН'!$A$3:$G$447,6,FALSE)</f>
        <v>ДЮСШ Башмаково</v>
      </c>
      <c r="H56" s="45" t="str">
        <f t="shared" si="3"/>
        <v>2:24,3</v>
      </c>
      <c r="I56" s="327" t="str">
        <f t="shared" si="4"/>
        <v>1ю</v>
      </c>
      <c r="J56" s="328">
        <f>VLOOKUP(B56,'Уч ЮН'!$A$3:$I$447,8,FALSE)</f>
        <v>0</v>
      </c>
      <c r="K56" s="327"/>
      <c r="L56" s="355" t="s">
        <v>70</v>
      </c>
      <c r="M56" s="355" t="s">
        <v>735</v>
      </c>
      <c r="N56" s="356">
        <f t="shared" si="5"/>
        <v>224.3</v>
      </c>
      <c r="O56" s="331" t="str">
        <f>VLOOKUP(B56,'Уч ЮН'!$A$3:$G$447,7,FALSE)</f>
        <v>Безиков М.В.</v>
      </c>
      <c r="P56" s="362"/>
      <c r="Q56" s="363"/>
      <c r="R56" s="363"/>
      <c r="S56" s="364"/>
      <c r="T56" s="363"/>
      <c r="U56" s="32"/>
      <c r="V56" s="1"/>
      <c r="W56" s="16"/>
      <c r="X56" s="17"/>
      <c r="Y56" s="17"/>
      <c r="Z56" s="17"/>
      <c r="AA56" s="17"/>
      <c r="AB56" s="17"/>
      <c r="AC56" s="17"/>
      <c r="AD56" s="113"/>
      <c r="AE56" s="113"/>
      <c r="AF56" s="113"/>
      <c r="AG56" s="113"/>
      <c r="AH56" s="113"/>
      <c r="AI56" s="113"/>
      <c r="AJ56" s="113"/>
    </row>
    <row r="57" spans="1:36" s="1" customFormat="1" ht="15" customHeight="1">
      <c r="A57" s="326">
        <v>26</v>
      </c>
      <c r="B57" s="47">
        <v>252</v>
      </c>
      <c r="C57" s="48" t="str">
        <f>VLOOKUP(B57,'Уч ЮН'!$A$3:$G$447,2,FALSE)</f>
        <v>Фролов Алексей </v>
      </c>
      <c r="D57" s="91">
        <f>VLOOKUP(B57,'Уч ЮН'!$A$3:$G$447,3,FALSE)</f>
        <v>2003</v>
      </c>
      <c r="E57" s="326"/>
      <c r="F57" s="48" t="str">
        <f>VLOOKUP(B57,'Уч ЮН'!$A$3:$G$447,5,FALSE)</f>
        <v>Пензенская</v>
      </c>
      <c r="G57" s="96" t="str">
        <f>VLOOKUP(B57,'Уч ЮН'!$A$3:$G$447,6,FALSE)</f>
        <v>Засечное</v>
      </c>
      <c r="H57" s="45" t="str">
        <f t="shared" si="3"/>
        <v>2:25,3</v>
      </c>
      <c r="I57" s="327" t="str">
        <f t="shared" si="4"/>
        <v>1ю</v>
      </c>
      <c r="J57" s="328">
        <f>VLOOKUP(B57,'Уч ЮН'!$A$3:$I$447,8,FALSE)</f>
        <v>0</v>
      </c>
      <c r="K57" s="327"/>
      <c r="L57" s="355" t="s">
        <v>70</v>
      </c>
      <c r="M57" s="355" t="s">
        <v>736</v>
      </c>
      <c r="N57" s="356">
        <f t="shared" si="5"/>
        <v>225.3</v>
      </c>
      <c r="O57" s="331" t="str">
        <f>VLOOKUP(B57,'Уч ЮН'!$A$3:$G$447,7,FALSE)</f>
        <v>Чернышов А.В.</v>
      </c>
      <c r="P57" s="359"/>
      <c r="AD57" s="107"/>
      <c r="AE57" s="107"/>
      <c r="AF57" s="107"/>
      <c r="AG57" s="107"/>
      <c r="AH57" s="107"/>
      <c r="AI57" s="107"/>
      <c r="AJ57" s="107"/>
    </row>
    <row r="58" spans="1:36" s="1" customFormat="1" ht="15" customHeight="1">
      <c r="A58" s="326">
        <v>27</v>
      </c>
      <c r="B58" s="47">
        <v>305</v>
      </c>
      <c r="C58" s="48" t="str">
        <f>VLOOKUP(B58,'Уч ЮН'!$A$3:$G$447,2,FALSE)</f>
        <v>Курганов Павел</v>
      </c>
      <c r="D58" s="91">
        <f>VLOOKUP(B58,'Уч ЮН'!$A$3:$G$447,3,FALSE)</f>
        <v>2003</v>
      </c>
      <c r="E58" s="326"/>
      <c r="F58" s="48" t="str">
        <f>VLOOKUP(B58,'Уч ЮН'!$A$3:$G$447,5,FALSE)</f>
        <v>Пензенская</v>
      </c>
      <c r="G58" s="96" t="str">
        <f>VLOOKUP(B58,'Уч ЮН'!$A$3:$G$447,6,FALSE)</f>
        <v>ДЮСШ Башмаково</v>
      </c>
      <c r="H58" s="45" t="str">
        <f t="shared" si="3"/>
        <v>2:26,4</v>
      </c>
      <c r="I58" s="327" t="str">
        <f t="shared" si="4"/>
        <v>1ю</v>
      </c>
      <c r="J58" s="328">
        <f>VLOOKUP(B58,'Уч ЮН'!$A$3:$I$447,8,FALSE)</f>
        <v>0</v>
      </c>
      <c r="K58" s="327"/>
      <c r="L58" s="355" t="s">
        <v>70</v>
      </c>
      <c r="M58" s="355" t="s">
        <v>737</v>
      </c>
      <c r="N58" s="356">
        <f t="shared" si="5"/>
        <v>226.4</v>
      </c>
      <c r="O58" s="331" t="str">
        <f>VLOOKUP(B58,'Уч ЮН'!$A$3:$G$447,7,FALSE)</f>
        <v>Безиков М.В.</v>
      </c>
      <c r="P58" s="357"/>
      <c r="Q58" s="358"/>
      <c r="R58" s="358"/>
      <c r="S58" s="358"/>
      <c r="T58" s="358"/>
      <c r="U58" s="3"/>
      <c r="W58" s="16"/>
      <c r="X58" s="3"/>
      <c r="Y58" s="3"/>
      <c r="Z58" s="3"/>
      <c r="AA58" s="3"/>
      <c r="AB58" s="3"/>
      <c r="AC58" s="3"/>
      <c r="AD58" s="113"/>
      <c r="AE58" s="113"/>
      <c r="AF58" s="113"/>
      <c r="AG58" s="113"/>
      <c r="AH58" s="113"/>
      <c r="AI58" s="113"/>
      <c r="AJ58" s="113"/>
    </row>
    <row r="59" spans="1:36" s="1" customFormat="1" ht="15" customHeight="1" hidden="1">
      <c r="A59" s="326"/>
      <c r="B59" s="47">
        <v>215</v>
      </c>
      <c r="C59" s="48" t="str">
        <f>VLOOKUP(B59,'Уч ЮН'!$A$3:$G$447,2,FALSE)</f>
        <v>Зимин Сергей</v>
      </c>
      <c r="D59" s="91">
        <f>VLOOKUP(B59,'Уч ЮН'!$A$3:$G$447,3,FALSE)</f>
        <v>2003</v>
      </c>
      <c r="E59" s="326">
        <f>VLOOKUP(B59,'Уч ЮН'!$A$3:$G$447,4,FALSE)</f>
        <v>3</v>
      </c>
      <c r="F59" s="48" t="str">
        <f>VLOOKUP(B59,'Уч ЮН'!$A$3:$G$447,5,FALSE)</f>
        <v>Пензенская</v>
      </c>
      <c r="G59" s="96" t="str">
        <f>VLOOKUP(B59,'Уч ЮН'!$A$3:$G$447,6,FALSE)</f>
        <v>ДЮСШ Нижнеломовский</v>
      </c>
      <c r="H59" s="45" t="str">
        <f t="shared" si="3"/>
        <v>н.я.:</v>
      </c>
      <c r="I59" s="327"/>
      <c r="J59" s="328">
        <f>VLOOKUP(B59,'Уч ЮН'!$A$3:$I$447,8,FALSE)</f>
        <v>0</v>
      </c>
      <c r="K59" s="327"/>
      <c r="L59" s="355" t="s">
        <v>590</v>
      </c>
      <c r="M59" s="355"/>
      <c r="N59" s="356" t="e">
        <f t="shared" si="5"/>
        <v>#VALUE!</v>
      </c>
      <c r="O59" s="331" t="str">
        <f>VLOOKUP(B59,'Уч ЮН'!$A$3:$G$447,7,FALSE)</f>
        <v>Бесчастнова Л.Н.</v>
      </c>
      <c r="P59" s="360"/>
      <c r="Q59" s="361"/>
      <c r="R59" s="361"/>
      <c r="S59" s="361"/>
      <c r="T59" s="361"/>
      <c r="U59" s="3"/>
      <c r="V59" s="3"/>
      <c r="W59" s="16"/>
      <c r="X59" s="3"/>
      <c r="Y59" s="3"/>
      <c r="Z59" s="3"/>
      <c r="AA59" s="3"/>
      <c r="AB59" s="3"/>
      <c r="AC59" s="3"/>
      <c r="AD59" s="107"/>
      <c r="AE59" s="107"/>
      <c r="AF59" s="107"/>
      <c r="AG59" s="107"/>
      <c r="AH59" s="107"/>
      <c r="AI59" s="107"/>
      <c r="AJ59" s="107"/>
    </row>
    <row r="60" spans="1:36" s="1" customFormat="1" ht="15" customHeight="1" hidden="1">
      <c r="A60" s="326"/>
      <c r="B60" s="47">
        <v>218</v>
      </c>
      <c r="C60" s="48" t="str">
        <f>VLOOKUP(B60,'Уч ЮН'!$A$3:$G$447,2,FALSE)</f>
        <v>Расстегаев Алексей</v>
      </c>
      <c r="D60" s="91">
        <f>VLOOKUP(B60,'Уч ЮН'!$A$3:$G$447,3,FALSE)</f>
        <v>2003</v>
      </c>
      <c r="E60" s="326">
        <f>VLOOKUP(B60,'Уч ЮН'!$A$3:$G$447,4,FALSE)</f>
        <v>3</v>
      </c>
      <c r="F60" s="48" t="str">
        <f>VLOOKUP(B60,'Уч ЮН'!$A$3:$G$447,5,FALSE)</f>
        <v>Пензенская</v>
      </c>
      <c r="G60" s="96" t="str">
        <f>VLOOKUP(B60,'Уч ЮН'!$A$3:$G$447,6,FALSE)</f>
        <v>ДЮСШ Нижнеломовский</v>
      </c>
      <c r="H60" s="45" t="str">
        <f t="shared" si="3"/>
        <v>н.я.:</v>
      </c>
      <c r="I60" s="327"/>
      <c r="J60" s="328">
        <f>VLOOKUP(B60,'Уч ЮН'!$A$3:$I$447,8,FALSE)</f>
        <v>0</v>
      </c>
      <c r="K60" s="327"/>
      <c r="L60" s="355" t="s">
        <v>590</v>
      </c>
      <c r="M60" s="355"/>
      <c r="N60" s="356" t="e">
        <f t="shared" si="5"/>
        <v>#VALUE!</v>
      </c>
      <c r="O60" s="331" t="str">
        <f>VLOOKUP(B60,'Уч ЮН'!$A$3:$G$447,7,FALSE)</f>
        <v>Курлыкин Д.Ю. Попов А.Ю.</v>
      </c>
      <c r="P60" s="359"/>
      <c r="AD60" s="107"/>
      <c r="AE60" s="107"/>
      <c r="AF60" s="107"/>
      <c r="AG60" s="107"/>
      <c r="AH60" s="107"/>
      <c r="AI60" s="107"/>
      <c r="AJ60" s="107"/>
    </row>
    <row r="61" spans="1:36" s="64" customFormat="1" ht="15.75" customHeight="1">
      <c r="A61" s="462" t="s">
        <v>95</v>
      </c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53"/>
      <c r="V61" s="49"/>
      <c r="W61" s="49"/>
      <c r="X61" s="49"/>
      <c r="Y61" s="49"/>
      <c r="Z61" s="49"/>
      <c r="AA61" s="49"/>
      <c r="AB61" s="49"/>
      <c r="AC61" s="49"/>
      <c r="AD61" s="53"/>
      <c r="AE61" s="49"/>
      <c r="AF61" s="49"/>
      <c r="AG61" s="53"/>
      <c r="AH61" s="49"/>
      <c r="AI61" s="49"/>
      <c r="AJ61" s="49"/>
    </row>
    <row r="62" spans="1:36" s="11" customFormat="1" ht="15.75" customHeight="1">
      <c r="A62" s="454" t="s">
        <v>41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53"/>
      <c r="V62" s="1"/>
      <c r="W62" s="16"/>
      <c r="X62" s="64"/>
      <c r="Y62" s="64"/>
      <c r="Z62" s="64"/>
      <c r="AA62" s="64"/>
      <c r="AB62" s="64"/>
      <c r="AC62" s="64"/>
      <c r="AD62" s="49"/>
      <c r="AE62" s="49"/>
      <c r="AF62" s="49"/>
      <c r="AG62" s="49"/>
      <c r="AH62" s="49"/>
      <c r="AI62" s="49"/>
      <c r="AJ62" s="49"/>
    </row>
    <row r="63" spans="1:36" s="20" customFormat="1" ht="13.5" customHeight="1">
      <c r="A63" s="24"/>
      <c r="B63" s="50"/>
      <c r="C63" s="27"/>
      <c r="D63" s="89"/>
      <c r="E63" s="26"/>
      <c r="F63" s="23"/>
      <c r="G63" s="61"/>
      <c r="H63" s="471" t="s">
        <v>50</v>
      </c>
      <c r="I63" s="471"/>
      <c r="J63" s="471"/>
      <c r="K63" s="471"/>
      <c r="L63" s="471"/>
      <c r="M63" s="471"/>
      <c r="N63" s="471"/>
      <c r="O63" s="77" t="s">
        <v>560</v>
      </c>
      <c r="P63" s="455" t="s">
        <v>27</v>
      </c>
      <c r="Q63" s="455"/>
      <c r="R63" s="470"/>
      <c r="S63" s="470"/>
      <c r="T63" s="470"/>
      <c r="U63" s="32"/>
      <c r="V63" s="1"/>
      <c r="W63" s="16"/>
      <c r="X63" s="80"/>
      <c r="Y63" s="80"/>
      <c r="Z63" s="80"/>
      <c r="AA63" s="80"/>
      <c r="AB63" s="80"/>
      <c r="AC63" s="80"/>
      <c r="AD63" s="78"/>
      <c r="AE63" s="78"/>
      <c r="AF63" s="78"/>
      <c r="AG63" s="78"/>
      <c r="AH63" s="78"/>
      <c r="AI63" s="78"/>
      <c r="AJ63" s="78"/>
    </row>
    <row r="64" spans="1:36" s="21" customFormat="1" ht="28.5" customHeight="1">
      <c r="A64" s="71" t="s">
        <v>2</v>
      </c>
      <c r="B64" s="71" t="s">
        <v>24</v>
      </c>
      <c r="C64" s="71" t="s">
        <v>3</v>
      </c>
      <c r="D64" s="92" t="s">
        <v>83</v>
      </c>
      <c r="E64" s="71" t="s">
        <v>5</v>
      </c>
      <c r="F64" s="71" t="s">
        <v>6</v>
      </c>
      <c r="G64" s="97" t="s">
        <v>8</v>
      </c>
      <c r="H64" s="70" t="s">
        <v>10</v>
      </c>
      <c r="I64" s="37" t="s">
        <v>17</v>
      </c>
      <c r="J64" s="37"/>
      <c r="K64" s="37" t="s">
        <v>55</v>
      </c>
      <c r="L64" s="69" t="s">
        <v>30</v>
      </c>
      <c r="M64" s="69" t="s">
        <v>31</v>
      </c>
      <c r="N64" s="106" t="s">
        <v>32</v>
      </c>
      <c r="O64" s="100" t="s">
        <v>11</v>
      </c>
      <c r="P64" s="452" t="s">
        <v>12</v>
      </c>
      <c r="Q64" s="452"/>
      <c r="R64" s="452"/>
      <c r="S64" s="311" t="s">
        <v>13</v>
      </c>
      <c r="T64" s="310" t="s">
        <v>2</v>
      </c>
      <c r="U64" s="98"/>
      <c r="V64" s="33"/>
      <c r="W64" s="34"/>
      <c r="AD64" s="49"/>
      <c r="AE64" s="49"/>
      <c r="AF64" s="49"/>
      <c r="AG64" s="49"/>
      <c r="AH64" s="49"/>
      <c r="AI64" s="49"/>
      <c r="AJ64" s="49"/>
    </row>
    <row r="65" spans="1:36" s="1" customFormat="1" ht="13.5" customHeight="1">
      <c r="A65" s="326">
        <v>1</v>
      </c>
      <c r="B65" s="47">
        <v>32</v>
      </c>
      <c r="C65" s="48" t="str">
        <f>VLOOKUP(B65,'Уч ЮН'!$A$3:$G$447,2,FALSE)</f>
        <v>Иваньшин Роман</v>
      </c>
      <c r="D65" s="91">
        <f>VLOOKUP(B65,'Уч ЮН'!$A$3:$G$447,3,FALSE)</f>
        <v>2001</v>
      </c>
      <c r="E65" s="326">
        <f>VLOOKUP(B65,'Уч ЮН'!$A$3:$G$447,4,FALSE)</f>
        <v>1</v>
      </c>
      <c r="F65" s="48" t="str">
        <f>VLOOKUP(B65,'Уч ЮН'!$A$3:$G$447,5,FALSE)</f>
        <v>Пензенская</v>
      </c>
      <c r="G65" s="96" t="str">
        <f>VLOOKUP(B65,'Уч ЮН'!$A$3:$G$447,6,FALSE)</f>
        <v>УОР</v>
      </c>
      <c r="H65" s="45" t="str">
        <f aca="true" t="shared" si="6" ref="H65:H82">CONCATENATE(L65,":",M65)</f>
        <v>1:59,2</v>
      </c>
      <c r="I65" s="327">
        <f aca="true" t="shared" si="7" ref="I65:I80">LOOKUP(N65,$U$1:$AB$1,$U$2:$AB$2)</f>
        <v>1</v>
      </c>
      <c r="J65" s="328">
        <f>VLOOKUP(B65,'Уч ЮН'!$A$3:$I$447,8,FALSE)</f>
        <v>0</v>
      </c>
      <c r="K65" s="327"/>
      <c r="L65" s="355" t="s">
        <v>71</v>
      </c>
      <c r="M65" s="355" t="s">
        <v>764</v>
      </c>
      <c r="N65" s="356">
        <f aca="true" t="shared" si="8" ref="N65:N82">(L65*100)+M65</f>
        <v>159.2</v>
      </c>
      <c r="O65" s="331" t="str">
        <f>VLOOKUP(B65,'Уч ЮН'!$A$3:$G$447,7,FALSE)</f>
        <v>Воеводины Ю.С.,А.Н.</v>
      </c>
      <c r="P65" s="359"/>
      <c r="AD65" s="113"/>
      <c r="AE65" s="113"/>
      <c r="AF65" s="113"/>
      <c r="AG65" s="113"/>
      <c r="AH65" s="113"/>
      <c r="AI65" s="113"/>
      <c r="AJ65" s="113"/>
    </row>
    <row r="66" spans="1:36" s="3" customFormat="1" ht="13.5" customHeight="1">
      <c r="A66" s="326">
        <v>2</v>
      </c>
      <c r="B66" s="47">
        <v>47</v>
      </c>
      <c r="C66" s="48" t="str">
        <f>VLOOKUP(B66,'Уч ЮН'!$A$3:$G$447,2,FALSE)</f>
        <v>Калмыков Андрей</v>
      </c>
      <c r="D66" s="91">
        <f>VLOOKUP(B66,'Уч ЮН'!$A$3:$G$447,3,FALSE)</f>
        <v>2000</v>
      </c>
      <c r="E66" s="326" t="str">
        <f>VLOOKUP(B66,'Уч ЮН'!$A$3:$G$447,4,FALSE)</f>
        <v>1</v>
      </c>
      <c r="F66" s="48" t="str">
        <f>VLOOKUP(B66,'Уч ЮН'!$A$3:$G$447,5,FALSE)</f>
        <v>Пензенская</v>
      </c>
      <c r="G66" s="96" t="str">
        <f>VLOOKUP(B66,'Уч ЮН'!$A$3:$G$447,6,FALSE)</f>
        <v>КСШОР</v>
      </c>
      <c r="H66" s="45" t="str">
        <f t="shared" si="6"/>
        <v>2:00,0</v>
      </c>
      <c r="I66" s="327">
        <f t="shared" si="7"/>
        <v>1</v>
      </c>
      <c r="J66" s="328">
        <f>VLOOKUP(B66,'Уч ЮН'!$A$3:$I$447,8,FALSE)</f>
        <v>0</v>
      </c>
      <c r="K66" s="327"/>
      <c r="L66" s="355" t="s">
        <v>70</v>
      </c>
      <c r="M66" s="355" t="s">
        <v>612</v>
      </c>
      <c r="N66" s="356">
        <f t="shared" si="8"/>
        <v>200</v>
      </c>
      <c r="O66" s="331" t="str">
        <f>VLOOKUP(B66,'Уч ЮН'!$A$3:$G$447,7,FALSE)</f>
        <v>Сопруненко В.П.</v>
      </c>
      <c r="P66" s="35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3"/>
      <c r="AE66" s="113"/>
      <c r="AF66" s="113"/>
      <c r="AG66" s="113"/>
      <c r="AH66" s="113"/>
      <c r="AI66" s="113"/>
      <c r="AJ66" s="113"/>
    </row>
    <row r="67" spans="1:36" s="1" customFormat="1" ht="13.5" customHeight="1">
      <c r="A67" s="326">
        <v>3</v>
      </c>
      <c r="B67" s="47">
        <v>144</v>
      </c>
      <c r="C67" s="48" t="str">
        <f>VLOOKUP(B67,'Уч ЮН'!$A$3:$G$447,2,FALSE)</f>
        <v>Тихненко Никита</v>
      </c>
      <c r="D67" s="91">
        <f>VLOOKUP(B67,'Уч ЮН'!$A$3:$G$447,3,FALSE)</f>
        <v>2001</v>
      </c>
      <c r="E67" s="326">
        <f>VLOOKUP(B67,'Уч ЮН'!$A$3:$G$447,4,FALSE)</f>
        <v>1</v>
      </c>
      <c r="F67" s="48" t="str">
        <f>VLOOKUP(B67,'Уч ЮН'!$A$3:$G$447,5,FALSE)</f>
        <v>Саратовская</v>
      </c>
      <c r="G67" s="96" t="str">
        <f>VLOOKUP(B67,'Уч ЮН'!$A$3:$G$447,6,FALSE)</f>
        <v>СШОР-6</v>
      </c>
      <c r="H67" s="45" t="str">
        <f t="shared" si="6"/>
        <v>2:00,8</v>
      </c>
      <c r="I67" s="327">
        <f t="shared" si="7"/>
        <v>1</v>
      </c>
      <c r="J67" s="328">
        <f>VLOOKUP(B67,'Уч ЮН'!$A$3:$I$447,8,FALSE)</f>
        <v>0</v>
      </c>
      <c r="K67" s="327"/>
      <c r="L67" s="355" t="s">
        <v>70</v>
      </c>
      <c r="M67" s="355" t="s">
        <v>765</v>
      </c>
      <c r="N67" s="356">
        <f t="shared" si="8"/>
        <v>200.8</v>
      </c>
      <c r="O67" s="331" t="str">
        <f>VLOOKUP(B67,'Уч ЮН'!$A$3:$G$447,7,FALSE)</f>
        <v>Тихненко С.Г.</v>
      </c>
      <c r="P67" s="359"/>
      <c r="AD67" s="107"/>
      <c r="AE67" s="107"/>
      <c r="AF67" s="107"/>
      <c r="AG67" s="107"/>
      <c r="AH67" s="107"/>
      <c r="AI67" s="107"/>
      <c r="AJ67" s="107"/>
    </row>
    <row r="68" spans="1:36" s="1" customFormat="1" ht="13.5" customHeight="1">
      <c r="A68" s="326">
        <v>4</v>
      </c>
      <c r="B68" s="47">
        <v>427</v>
      </c>
      <c r="C68" s="48" t="str">
        <f>VLOOKUP(B68,'Уч ЮН'!$A$3:$G$447,2,FALSE)</f>
        <v>Борисов Вадим</v>
      </c>
      <c r="D68" s="91">
        <f>VLOOKUP(B68,'Уч ЮН'!$A$3:$G$447,3,FALSE)</f>
        <v>2001</v>
      </c>
      <c r="E68" s="326" t="str">
        <f>VLOOKUP(B68,'Уч ЮН'!$A$3:$G$447,4,FALSE)</f>
        <v>2</v>
      </c>
      <c r="F68" s="48" t="str">
        <f>VLOOKUP(B68,'Уч ЮН'!$A$3:$G$447,5,FALSE)</f>
        <v>Тамбовская</v>
      </c>
      <c r="G68" s="96" t="str">
        <f>VLOOKUP(B68,'Уч ЮН'!$A$3:$G$447,6,FALSE)</f>
        <v>ДЮСШ-2 Котовск</v>
      </c>
      <c r="H68" s="45" t="str">
        <f t="shared" si="6"/>
        <v>2:01,8</v>
      </c>
      <c r="I68" s="327">
        <f t="shared" si="7"/>
        <v>1</v>
      </c>
      <c r="J68" s="328">
        <f>VLOOKUP(B68,'Уч ЮН'!$A$3:$I$447,8,FALSE)</f>
        <v>0</v>
      </c>
      <c r="K68" s="327"/>
      <c r="L68" s="355" t="s">
        <v>70</v>
      </c>
      <c r="M68" s="355" t="s">
        <v>759</v>
      </c>
      <c r="N68" s="356">
        <f t="shared" si="8"/>
        <v>201.8</v>
      </c>
      <c r="O68" s="331" t="str">
        <f>VLOOKUP(B68,'Уч ЮН'!$A$3:$G$447,7,FALSE)</f>
        <v>Лукьянова С.А.</v>
      </c>
      <c r="P68" s="357"/>
      <c r="Q68" s="358"/>
      <c r="R68" s="358"/>
      <c r="S68" s="358"/>
      <c r="T68" s="358"/>
      <c r="U68" s="19"/>
      <c r="W68" s="16"/>
      <c r="X68" s="3"/>
      <c r="Y68" s="3"/>
      <c r="Z68" s="3"/>
      <c r="AA68" s="3"/>
      <c r="AB68" s="3"/>
      <c r="AC68" s="3"/>
      <c r="AD68" s="113"/>
      <c r="AE68" s="113"/>
      <c r="AF68" s="113"/>
      <c r="AG68" s="113"/>
      <c r="AH68" s="113"/>
      <c r="AI68" s="113"/>
      <c r="AJ68" s="113"/>
    </row>
    <row r="69" spans="1:36" s="1" customFormat="1" ht="13.5" customHeight="1">
      <c r="A69" s="326">
        <v>5</v>
      </c>
      <c r="B69" s="47">
        <v>340</v>
      </c>
      <c r="C69" s="48" t="str">
        <f>VLOOKUP(B69,'Уч ЮН'!$A$3:$G$447,2,FALSE)</f>
        <v>Полкунов Константин</v>
      </c>
      <c r="D69" s="91">
        <f>VLOOKUP(B69,'Уч ЮН'!$A$3:$G$447,3,FALSE)</f>
        <v>2000</v>
      </c>
      <c r="E69" s="326">
        <f>VLOOKUP(B69,'Уч ЮН'!$A$3:$G$447,4,FALSE)</f>
        <v>1</v>
      </c>
      <c r="F69" s="48" t="str">
        <f>VLOOKUP(B69,'Уч ЮН'!$A$3:$G$447,5,FALSE)</f>
        <v>Тамбовская</v>
      </c>
      <c r="G69" s="96" t="str">
        <f>VLOOKUP(B69,'Уч ЮН'!$A$3:$G$447,6,FALSE)</f>
        <v>СШОР-3</v>
      </c>
      <c r="H69" s="45" t="str">
        <f t="shared" si="6"/>
        <v>2:02,7</v>
      </c>
      <c r="I69" s="327">
        <f t="shared" si="7"/>
        <v>2</v>
      </c>
      <c r="J69" s="328">
        <f>VLOOKUP(B69,'Уч ЮН'!$A$3:$I$447,8,FALSE)</f>
        <v>0</v>
      </c>
      <c r="K69" s="327"/>
      <c r="L69" s="355" t="s">
        <v>70</v>
      </c>
      <c r="M69" s="355" t="s">
        <v>760</v>
      </c>
      <c r="N69" s="356">
        <f t="shared" si="8"/>
        <v>202.7</v>
      </c>
      <c r="O69" s="331" t="str">
        <f>VLOOKUP(B69,'Уч ЮН'!$A$3:$G$447,7,FALSE)</f>
        <v>Судомоина Т.Г.</v>
      </c>
      <c r="P69" s="357"/>
      <c r="Q69" s="358"/>
      <c r="R69" s="358"/>
      <c r="S69" s="358"/>
      <c r="T69" s="358"/>
      <c r="U69" s="19"/>
      <c r="V69" s="35"/>
      <c r="W69" s="36"/>
      <c r="X69" s="3"/>
      <c r="Y69" s="3"/>
      <c r="Z69" s="3"/>
      <c r="AA69" s="3"/>
      <c r="AB69" s="3"/>
      <c r="AC69" s="3"/>
      <c r="AD69" s="113"/>
      <c r="AE69" s="113"/>
      <c r="AF69" s="113"/>
      <c r="AG69" s="113"/>
      <c r="AH69" s="113"/>
      <c r="AI69" s="113"/>
      <c r="AJ69" s="113"/>
    </row>
    <row r="70" spans="1:36" s="1" customFormat="1" ht="13.5" customHeight="1">
      <c r="A70" s="326">
        <v>6</v>
      </c>
      <c r="B70" s="47">
        <v>658</v>
      </c>
      <c r="C70" s="48" t="str">
        <f>VLOOKUP(B70,'Уч ЮН'!$A$3:$G$447,2,FALSE)</f>
        <v>Гришанов Александр</v>
      </c>
      <c r="D70" s="91">
        <f>VLOOKUP(B70,'Уч ЮН'!$A$3:$G$447,3,FALSE)</f>
        <v>2001</v>
      </c>
      <c r="E70" s="326"/>
      <c r="F70" s="48" t="str">
        <f>VLOOKUP(B70,'Уч ЮН'!$A$3:$G$447,5,FALSE)</f>
        <v>Пензенская</v>
      </c>
      <c r="G70" s="96" t="str">
        <f>VLOOKUP(B70,'Уч ЮН'!$A$3:$G$447,6,FALSE)</f>
        <v>УОР</v>
      </c>
      <c r="H70" s="45" t="str">
        <f t="shared" si="6"/>
        <v>2:04,9</v>
      </c>
      <c r="I70" s="327">
        <f t="shared" si="7"/>
        <v>2</v>
      </c>
      <c r="J70" s="328" t="str">
        <f>VLOOKUP(B70,'Уч ЮН'!$A$3:$I$447,8,FALSE)</f>
        <v>л</v>
      </c>
      <c r="K70" s="327"/>
      <c r="L70" s="355" t="s">
        <v>70</v>
      </c>
      <c r="M70" s="355" t="s">
        <v>766</v>
      </c>
      <c r="N70" s="356">
        <f t="shared" si="8"/>
        <v>204.9</v>
      </c>
      <c r="O70" s="331" t="str">
        <f>VLOOKUP(B70,'Уч ЮН'!$A$3:$G$447,7,FALSE)</f>
        <v>Аксенов А.В.,Винокуров А.Г.</v>
      </c>
      <c r="P70" s="359"/>
      <c r="AD70" s="107"/>
      <c r="AE70" s="107"/>
      <c r="AF70" s="107"/>
      <c r="AG70" s="107"/>
      <c r="AH70" s="107"/>
      <c r="AI70" s="107"/>
      <c r="AJ70" s="107"/>
    </row>
    <row r="71" spans="1:36" s="1" customFormat="1" ht="13.5" customHeight="1">
      <c r="A71" s="326">
        <v>7</v>
      </c>
      <c r="B71" s="47">
        <v>216</v>
      </c>
      <c r="C71" s="48" t="str">
        <f>VLOOKUP(B71,'Уч ЮН'!$A$3:$G$447,2,FALSE)</f>
        <v>Обливанцев Роман</v>
      </c>
      <c r="D71" s="91">
        <f>VLOOKUP(B71,'Уч ЮН'!$A$3:$G$447,3,FALSE)</f>
        <v>2001</v>
      </c>
      <c r="E71" s="326">
        <f>VLOOKUP(B71,'Уч ЮН'!$A$3:$G$447,4,FALSE)</f>
        <v>2</v>
      </c>
      <c r="F71" s="48" t="str">
        <f>VLOOKUP(B71,'Уч ЮН'!$A$3:$G$447,5,FALSE)</f>
        <v>Пензенская</v>
      </c>
      <c r="G71" s="96" t="str">
        <f>VLOOKUP(B71,'Уч ЮН'!$A$3:$G$447,6,FALSE)</f>
        <v>ДЮСШ Нижнеломовский</v>
      </c>
      <c r="H71" s="45" t="str">
        <f t="shared" si="6"/>
        <v>2:07,1</v>
      </c>
      <c r="I71" s="327">
        <f t="shared" si="7"/>
        <v>2</v>
      </c>
      <c r="J71" s="328">
        <f>VLOOKUP(B71,'Уч ЮН'!$A$3:$I$447,8,FALSE)</f>
        <v>0</v>
      </c>
      <c r="K71" s="327"/>
      <c r="L71" s="355" t="s">
        <v>70</v>
      </c>
      <c r="M71" s="355" t="s">
        <v>755</v>
      </c>
      <c r="N71" s="356">
        <f t="shared" si="8"/>
        <v>207.1</v>
      </c>
      <c r="O71" s="331" t="str">
        <f>VLOOKUP(B71,'Уч ЮН'!$A$3:$G$447,7,FALSE)</f>
        <v>Аникина Н.Н. Райтыргин С.А.</v>
      </c>
      <c r="P71" s="359"/>
      <c r="AD71" s="140"/>
      <c r="AE71" s="140"/>
      <c r="AF71" s="140"/>
      <c r="AG71" s="140"/>
      <c r="AH71" s="140"/>
      <c r="AI71" s="140"/>
      <c r="AJ71" s="140"/>
    </row>
    <row r="72" spans="1:36" s="1" customFormat="1" ht="13.5" customHeight="1">
      <c r="A72" s="326">
        <v>8</v>
      </c>
      <c r="B72" s="47">
        <v>46</v>
      </c>
      <c r="C72" s="48" t="str">
        <f>VLOOKUP(B72,'Уч ЮН'!$A$3:$G$447,2,FALSE)</f>
        <v>Киселев Константин</v>
      </c>
      <c r="D72" s="91">
        <f>VLOOKUP(B72,'Уч ЮН'!$A$3:$G$447,3,FALSE)</f>
        <v>2000</v>
      </c>
      <c r="E72" s="326" t="str">
        <f>VLOOKUP(B72,'Уч ЮН'!$A$3:$G$447,4,FALSE)</f>
        <v>2</v>
      </c>
      <c r="F72" s="48" t="str">
        <f>VLOOKUP(B72,'Уч ЮН'!$A$3:$G$447,5,FALSE)</f>
        <v>Пензенская</v>
      </c>
      <c r="G72" s="96" t="str">
        <f>VLOOKUP(B72,'Уч ЮН'!$A$3:$G$447,6,FALSE)</f>
        <v>СШ-6,ПГУ</v>
      </c>
      <c r="H72" s="45" t="str">
        <f t="shared" si="6"/>
        <v>2:07,1</v>
      </c>
      <c r="I72" s="327">
        <f t="shared" si="7"/>
        <v>2</v>
      </c>
      <c r="J72" s="328">
        <f>VLOOKUP(B72,'Уч ЮН'!$A$3:$I$447,8,FALSE)</f>
        <v>0</v>
      </c>
      <c r="K72" s="327"/>
      <c r="L72" s="355" t="s">
        <v>70</v>
      </c>
      <c r="M72" s="355" t="s">
        <v>755</v>
      </c>
      <c r="N72" s="356">
        <f t="shared" si="8"/>
        <v>207.1</v>
      </c>
      <c r="O72" s="331" t="str">
        <f>VLOOKUP(B72,'Уч ЮН'!$A$3:$G$447,7,FALSE)</f>
        <v>Беляев С.Н.,Бесчастнова Л.Н.</v>
      </c>
      <c r="P72" s="359"/>
      <c r="AD72" s="113"/>
      <c r="AE72" s="113"/>
      <c r="AF72" s="113"/>
      <c r="AG72" s="113"/>
      <c r="AH72" s="113"/>
      <c r="AI72" s="113"/>
      <c r="AJ72" s="113"/>
    </row>
    <row r="73" spans="1:36" s="1" customFormat="1" ht="13.5" customHeight="1">
      <c r="A73" s="326">
        <v>9</v>
      </c>
      <c r="B73" s="47">
        <v>319</v>
      </c>
      <c r="C73" s="48" t="str">
        <f>VLOOKUP(B73,'Уч ЮН'!$A$3:$G$447,2,FALSE)</f>
        <v>Башкиров Кирил</v>
      </c>
      <c r="D73" s="91">
        <f>VLOOKUP(B73,'Уч ЮН'!$A$3:$G$447,3,FALSE)</f>
        <v>2001</v>
      </c>
      <c r="E73" s="326" t="str">
        <f>VLOOKUP(B73,'Уч ЮН'!$A$3:$G$447,4,FALSE)</f>
        <v>1</v>
      </c>
      <c r="F73" s="48" t="str">
        <f>VLOOKUP(B73,'Уч ЮН'!$A$3:$G$447,5,FALSE)</f>
        <v>Тульская</v>
      </c>
      <c r="G73" s="96" t="str">
        <f>VLOOKUP(B73,'Уч ЮН'!$A$3:$G$447,6,FALSE)</f>
        <v>ЦСП-СШОР л/а</v>
      </c>
      <c r="H73" s="45" t="str">
        <f t="shared" si="6"/>
        <v>2:09,4</v>
      </c>
      <c r="I73" s="327">
        <f t="shared" si="7"/>
        <v>2</v>
      </c>
      <c r="J73" s="328">
        <f>VLOOKUP(B73,'Уч ЮН'!$A$3:$I$447,8,FALSE)</f>
        <v>0</v>
      </c>
      <c r="K73" s="327"/>
      <c r="L73" s="355" t="s">
        <v>70</v>
      </c>
      <c r="M73" s="355" t="s">
        <v>767</v>
      </c>
      <c r="N73" s="356">
        <f t="shared" si="8"/>
        <v>209.4</v>
      </c>
      <c r="O73" s="331" t="str">
        <f>VLOOKUP(B73,'Уч ЮН'!$A$3:$G$447,7,FALSE)</f>
        <v>Ковтун Н.Н. Шелешников Г.В.</v>
      </c>
      <c r="P73" s="360"/>
      <c r="Q73" s="361"/>
      <c r="R73" s="361"/>
      <c r="S73" s="361"/>
      <c r="T73" s="361"/>
      <c r="U73" s="3"/>
      <c r="V73" s="3"/>
      <c r="W73" s="16"/>
      <c r="X73" s="3"/>
      <c r="Y73" s="3"/>
      <c r="Z73" s="3"/>
      <c r="AA73" s="3"/>
      <c r="AB73" s="3"/>
      <c r="AC73" s="3"/>
      <c r="AD73" s="107"/>
      <c r="AE73" s="107"/>
      <c r="AF73" s="107"/>
      <c r="AG73" s="107"/>
      <c r="AH73" s="107"/>
      <c r="AI73" s="107"/>
      <c r="AJ73" s="107"/>
    </row>
    <row r="74" spans="1:36" s="1" customFormat="1" ht="13.5" customHeight="1">
      <c r="A74" s="326">
        <v>10</v>
      </c>
      <c r="B74" s="47">
        <v>443</v>
      </c>
      <c r="C74" s="48" t="str">
        <f>VLOOKUP(B74,'Уч ЮН'!$A$3:$G$447,2,FALSE)</f>
        <v>Толайкин Артем</v>
      </c>
      <c r="D74" s="91">
        <f>VLOOKUP(B74,'Уч ЮН'!$A$3:$G$447,3,FALSE)</f>
        <v>2000</v>
      </c>
      <c r="E74" s="326">
        <f>VLOOKUP(B74,'Уч ЮН'!$A$3:$G$447,4,FALSE)</f>
        <v>2</v>
      </c>
      <c r="F74" s="48" t="str">
        <f>VLOOKUP(B74,'Уч ЮН'!$A$3:$G$447,5,FALSE)</f>
        <v>Мордовия</v>
      </c>
      <c r="G74" s="96" t="str">
        <f>VLOOKUP(B74,'Уч ЮН'!$A$3:$G$447,6,FALSE)</f>
        <v>КСШОР</v>
      </c>
      <c r="H74" s="45" t="str">
        <f t="shared" si="6"/>
        <v>2:09,7</v>
      </c>
      <c r="I74" s="327">
        <f t="shared" si="7"/>
        <v>2</v>
      </c>
      <c r="J74" s="328">
        <f>VLOOKUP(B74,'Уч ЮН'!$A$3:$I$447,8,FALSE)</f>
        <v>0</v>
      </c>
      <c r="K74" s="327"/>
      <c r="L74" s="355" t="s">
        <v>70</v>
      </c>
      <c r="M74" s="355" t="s">
        <v>756</v>
      </c>
      <c r="N74" s="356">
        <f t="shared" si="8"/>
        <v>209.7</v>
      </c>
      <c r="O74" s="331" t="str">
        <f>VLOOKUP(B74,'Уч ЮН'!$A$3:$G$447,7,FALSE)</f>
        <v>Бебенов АВ</v>
      </c>
      <c r="P74" s="359"/>
      <c r="AD74" s="113"/>
      <c r="AE74" s="113"/>
      <c r="AF74" s="113"/>
      <c r="AG74" s="113"/>
      <c r="AH74" s="113"/>
      <c r="AI74" s="113"/>
      <c r="AJ74" s="113"/>
    </row>
    <row r="75" spans="1:36" s="3" customFormat="1" ht="13.5" customHeight="1">
      <c r="A75" s="326">
        <v>11</v>
      </c>
      <c r="B75" s="47">
        <v>562</v>
      </c>
      <c r="C75" s="48" t="str">
        <f>VLOOKUP(B75,'Уч ЮН'!$A$3:$G$447,2,FALSE)</f>
        <v>Дворянинов Артем</v>
      </c>
      <c r="D75" s="91">
        <f>VLOOKUP(B75,'Уч ЮН'!$A$3:$G$447,3,FALSE)</f>
        <v>2001</v>
      </c>
      <c r="E75" s="326" t="str">
        <f>VLOOKUP(B75,'Уч ЮН'!$A$3:$G$447,4,FALSE)</f>
        <v>2</v>
      </c>
      <c r="F75" s="48" t="str">
        <f>VLOOKUP(B75,'Уч ЮН'!$A$3:$G$447,5,FALSE)</f>
        <v>Пензенская</v>
      </c>
      <c r="G75" s="96" t="str">
        <f>VLOOKUP(B75,'Уч ЮН'!$A$3:$G$447,6,FALSE)</f>
        <v>СШ-6</v>
      </c>
      <c r="H75" s="45" t="str">
        <f t="shared" si="6"/>
        <v>2:11,5</v>
      </c>
      <c r="I75" s="327">
        <f t="shared" si="7"/>
        <v>2</v>
      </c>
      <c r="J75" s="328" t="str">
        <f>VLOOKUP(B75,'Уч ЮН'!$A$3:$I$447,8,FALSE)</f>
        <v>л</v>
      </c>
      <c r="K75" s="327"/>
      <c r="L75" s="355" t="s">
        <v>70</v>
      </c>
      <c r="M75" s="355" t="s">
        <v>757</v>
      </c>
      <c r="N75" s="356">
        <f t="shared" si="8"/>
        <v>211.5</v>
      </c>
      <c r="O75" s="331" t="str">
        <f>VLOOKUP(B75,'Уч ЮН'!$A$3:$G$447,7,FALSE)</f>
        <v>Земсков А.М.</v>
      </c>
      <c r="P75" s="35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07"/>
      <c r="AE75" s="107"/>
      <c r="AF75" s="107"/>
      <c r="AG75" s="107"/>
      <c r="AH75" s="107"/>
      <c r="AI75" s="107"/>
      <c r="AJ75" s="107"/>
    </row>
    <row r="76" spans="1:36" s="1" customFormat="1" ht="13.5" customHeight="1">
      <c r="A76" s="326">
        <v>12</v>
      </c>
      <c r="B76" s="47">
        <v>74</v>
      </c>
      <c r="C76" s="48" t="str">
        <f>VLOOKUP(B76,'Уч ЮН'!$A$3:$G$447,2,FALSE)</f>
        <v>Прытков Кирилл</v>
      </c>
      <c r="D76" s="91">
        <f>VLOOKUP(B76,'Уч ЮН'!$A$3:$G$447,3,FALSE)</f>
        <v>2001</v>
      </c>
      <c r="E76" s="326" t="str">
        <f>VLOOKUP(B76,'Уч ЮН'!$A$3:$G$447,4,FALSE)</f>
        <v>2</v>
      </c>
      <c r="F76" s="48" t="str">
        <f>VLOOKUP(B76,'Уч ЮН'!$A$3:$G$447,5,FALSE)</f>
        <v>Саратовская</v>
      </c>
      <c r="G76" s="96" t="str">
        <f>VLOOKUP(B76,'Уч ЮН'!$A$3:$G$447,6,FALSE)</f>
        <v>ДЮСШ Энгельс</v>
      </c>
      <c r="H76" s="45" t="str">
        <f t="shared" si="6"/>
        <v>2:12,0</v>
      </c>
      <c r="I76" s="327">
        <f t="shared" si="7"/>
        <v>3</v>
      </c>
      <c r="J76" s="328">
        <f>VLOOKUP(B76,'Уч ЮН'!$A$3:$I$447,8,FALSE)</f>
        <v>0</v>
      </c>
      <c r="K76" s="327"/>
      <c r="L76" s="355" t="s">
        <v>70</v>
      </c>
      <c r="M76" s="355" t="s">
        <v>768</v>
      </c>
      <c r="N76" s="356">
        <f t="shared" si="8"/>
        <v>212</v>
      </c>
      <c r="O76" s="331" t="str">
        <f>VLOOKUP(B76,'Уч ЮН'!$A$3:$G$447,7,FALSE)</f>
        <v>Минахметова О.В.</v>
      </c>
      <c r="P76" s="357"/>
      <c r="Q76" s="358"/>
      <c r="R76" s="358"/>
      <c r="S76" s="358"/>
      <c r="T76" s="358"/>
      <c r="U76" s="19"/>
      <c r="V76" s="35"/>
      <c r="W76" s="36"/>
      <c r="X76" s="3"/>
      <c r="Y76" s="3"/>
      <c r="Z76" s="3"/>
      <c r="AA76" s="3"/>
      <c r="AB76" s="3"/>
      <c r="AC76" s="3"/>
      <c r="AD76" s="113"/>
      <c r="AE76" s="113"/>
      <c r="AF76" s="113"/>
      <c r="AG76" s="113"/>
      <c r="AH76" s="113"/>
      <c r="AI76" s="113"/>
      <c r="AJ76" s="113"/>
    </row>
    <row r="77" spans="1:36" s="1" customFormat="1" ht="13.5" customHeight="1">
      <c r="A77" s="326">
        <v>13</v>
      </c>
      <c r="B77" s="47">
        <v>100</v>
      </c>
      <c r="C77" s="48" t="str">
        <f>VLOOKUP(B77,'Уч ЮН'!$A$3:$G$447,2,FALSE)</f>
        <v>Себякин Егор </v>
      </c>
      <c r="D77" s="91">
        <f>VLOOKUP(B77,'Уч ЮН'!$A$3:$G$447,3,FALSE)</f>
        <v>2001</v>
      </c>
      <c r="E77" s="326" t="str">
        <f>VLOOKUP(B77,'Уч ЮН'!$A$3:$G$447,4,FALSE)</f>
        <v>2</v>
      </c>
      <c r="F77" s="48" t="str">
        <f>VLOOKUP(B77,'Уч ЮН'!$A$3:$G$447,5,FALSE)</f>
        <v>Саратовская</v>
      </c>
      <c r="G77" s="96" t="str">
        <f>VLOOKUP(B77,'Уч ЮН'!$A$3:$G$447,6,FALSE)</f>
        <v>СШ Ртищево</v>
      </c>
      <c r="H77" s="45" t="str">
        <f t="shared" si="6"/>
        <v>2:14,2</v>
      </c>
      <c r="I77" s="327">
        <f t="shared" si="7"/>
        <v>3</v>
      </c>
      <c r="J77" s="328">
        <f>VLOOKUP(B77,'Уч ЮН'!$A$3:$I$447,8,FALSE)</f>
        <v>0</v>
      </c>
      <c r="K77" s="327"/>
      <c r="L77" s="355" t="s">
        <v>70</v>
      </c>
      <c r="M77" s="355" t="s">
        <v>758</v>
      </c>
      <c r="N77" s="356">
        <f t="shared" si="8"/>
        <v>214.2</v>
      </c>
      <c r="O77" s="331" t="str">
        <f>VLOOKUP(B77,'Уч ЮН'!$A$3:$G$447,7,FALSE)</f>
        <v>Земцов М.А.</v>
      </c>
      <c r="P77" s="365"/>
      <c r="Q77" s="366"/>
      <c r="R77" s="366"/>
      <c r="S77" s="366"/>
      <c r="T77" s="366"/>
      <c r="U77" s="3"/>
      <c r="X77" s="3"/>
      <c r="Y77" s="3"/>
      <c r="Z77" s="3"/>
      <c r="AA77" s="3"/>
      <c r="AB77" s="3"/>
      <c r="AC77" s="3"/>
      <c r="AD77" s="107"/>
      <c r="AE77" s="107"/>
      <c r="AF77" s="107"/>
      <c r="AG77" s="107"/>
      <c r="AH77" s="107"/>
      <c r="AI77" s="107"/>
      <c r="AJ77" s="107"/>
    </row>
    <row r="78" spans="1:36" s="1" customFormat="1" ht="13.5" customHeight="1">
      <c r="A78" s="326">
        <v>14</v>
      </c>
      <c r="B78" s="47">
        <v>57</v>
      </c>
      <c r="C78" s="48" t="str">
        <f>VLOOKUP(B78,'Уч ЮН'!$A$3:$G$447,2,FALSE)</f>
        <v>Романов Андрей</v>
      </c>
      <c r="D78" s="91">
        <f>VLOOKUP(B78,'Уч ЮН'!$A$3:$G$447,3,FALSE)</f>
        <v>2001</v>
      </c>
      <c r="E78" s="326" t="str">
        <f>VLOOKUP(B78,'Уч ЮН'!$A$3:$G$447,4,FALSE)</f>
        <v>2</v>
      </c>
      <c r="F78" s="48" t="str">
        <f>VLOOKUP(B78,'Уч ЮН'!$A$3:$G$447,5,FALSE)</f>
        <v>Пензенская</v>
      </c>
      <c r="G78" s="96" t="str">
        <f>VLOOKUP(B78,'Уч ЮН'!$A$3:$G$447,6,FALSE)</f>
        <v>ДЮСШ Кузнецкий</v>
      </c>
      <c r="H78" s="45" t="str">
        <f t="shared" si="6"/>
        <v>2:18,0</v>
      </c>
      <c r="I78" s="327">
        <f t="shared" si="7"/>
        <v>3</v>
      </c>
      <c r="J78" s="328">
        <f>VLOOKUP(B78,'Уч ЮН'!$A$3:$I$447,8,FALSE)</f>
        <v>0</v>
      </c>
      <c r="K78" s="327"/>
      <c r="L78" s="355" t="s">
        <v>70</v>
      </c>
      <c r="M78" s="355" t="s">
        <v>727</v>
      </c>
      <c r="N78" s="356">
        <f t="shared" si="8"/>
        <v>218</v>
      </c>
      <c r="O78" s="331" t="str">
        <f>VLOOKUP(B78,'Уч ЮН'!$A$3:$G$447,7,FALSE)</f>
        <v>Царьков А.В.</v>
      </c>
      <c r="P78" s="357"/>
      <c r="Q78" s="358"/>
      <c r="R78" s="358"/>
      <c r="S78" s="358"/>
      <c r="T78" s="358"/>
      <c r="U78" s="3"/>
      <c r="W78" s="16"/>
      <c r="X78" s="3"/>
      <c r="Y78" s="3"/>
      <c r="Z78" s="3"/>
      <c r="AA78" s="3"/>
      <c r="AB78" s="3"/>
      <c r="AC78" s="3"/>
      <c r="AD78" s="107"/>
      <c r="AE78" s="107"/>
      <c r="AF78" s="107"/>
      <c r="AG78" s="107"/>
      <c r="AH78" s="107"/>
      <c r="AI78" s="107"/>
      <c r="AJ78" s="107"/>
    </row>
    <row r="79" spans="1:36" s="1" customFormat="1" ht="13.5" customHeight="1">
      <c r="A79" s="326">
        <v>15</v>
      </c>
      <c r="B79" s="47">
        <v>550</v>
      </c>
      <c r="C79" s="48" t="str">
        <f>VLOOKUP(B79,'Уч ЮН'!$A$3:$G$447,2,FALSE)</f>
        <v>Рузняев Илья</v>
      </c>
      <c r="D79" s="91">
        <f>VLOOKUP(B79,'Уч ЮН'!$A$3:$G$447,3,FALSE)</f>
        <v>2000</v>
      </c>
      <c r="E79" s="326"/>
      <c r="F79" s="48" t="str">
        <f>VLOOKUP(B79,'Уч ЮН'!$A$3:$G$447,5,FALSE)</f>
        <v>Пензенская</v>
      </c>
      <c r="G79" s="96" t="str">
        <f>VLOOKUP(B79,'Уч ЮН'!$A$3:$G$447,6,FALSE)</f>
        <v>СШ-6,ПензГТУ</v>
      </c>
      <c r="H79" s="45" t="str">
        <f t="shared" si="6"/>
        <v>2:18,2</v>
      </c>
      <c r="I79" s="327">
        <f t="shared" si="7"/>
        <v>3</v>
      </c>
      <c r="J79" s="328" t="str">
        <f>VLOOKUP(B79,'Уч ЮН'!$A$3:$I$447,8,FALSE)</f>
        <v>л</v>
      </c>
      <c r="K79" s="327"/>
      <c r="L79" s="355" t="s">
        <v>70</v>
      </c>
      <c r="M79" s="355" t="s">
        <v>761</v>
      </c>
      <c r="N79" s="356">
        <f t="shared" si="8"/>
        <v>218.2</v>
      </c>
      <c r="O79" s="331" t="str">
        <f>VLOOKUP(B79,'Уч ЮН'!$A$3:$G$447,7,FALSE)</f>
        <v>Болгов Л.В.</v>
      </c>
      <c r="P79" s="359"/>
      <c r="AD79" s="107"/>
      <c r="AE79" s="107"/>
      <c r="AF79" s="107"/>
      <c r="AG79" s="107"/>
      <c r="AH79" s="107"/>
      <c r="AI79" s="107"/>
      <c r="AJ79" s="107"/>
    </row>
    <row r="80" spans="1:36" s="1" customFormat="1" ht="13.5" customHeight="1">
      <c r="A80" s="326">
        <v>16</v>
      </c>
      <c r="B80" s="47">
        <v>33</v>
      </c>
      <c r="C80" s="48" t="str">
        <f>VLOOKUP(B80,'Уч ЮН'!$A$3:$G$447,2,FALSE)</f>
        <v>Воеводин Данила</v>
      </c>
      <c r="D80" s="91">
        <f>VLOOKUP(B80,'Уч ЮН'!$A$3:$G$447,3,FALSE)</f>
        <v>2001</v>
      </c>
      <c r="E80" s="326">
        <f>VLOOKUP(B80,'Уч ЮН'!$A$3:$G$447,4,FALSE)</f>
        <v>2</v>
      </c>
      <c r="F80" s="48" t="str">
        <f>VLOOKUP(B80,'Уч ЮН'!$A$3:$G$447,5,FALSE)</f>
        <v>Пензенская</v>
      </c>
      <c r="G80" s="96" t="str">
        <f>VLOOKUP(B80,'Уч ЮН'!$A$3:$G$447,6,FALSE)</f>
        <v>УОР</v>
      </c>
      <c r="H80" s="45" t="str">
        <f t="shared" si="6"/>
        <v>2:22,8</v>
      </c>
      <c r="I80" s="327" t="str">
        <f t="shared" si="7"/>
        <v>1ю</v>
      </c>
      <c r="J80" s="328">
        <f>VLOOKUP(B80,'Уч ЮН'!$A$3:$I$447,8,FALSE)</f>
        <v>0</v>
      </c>
      <c r="K80" s="327"/>
      <c r="L80" s="355" t="s">
        <v>70</v>
      </c>
      <c r="M80" s="355" t="s">
        <v>762</v>
      </c>
      <c r="N80" s="356">
        <f t="shared" si="8"/>
        <v>222.8</v>
      </c>
      <c r="O80" s="331" t="str">
        <f>VLOOKUP(B80,'Уч ЮН'!$A$3:$G$447,7,FALSE)</f>
        <v>Воеводины Ю.С.,А.Н.</v>
      </c>
      <c r="P80" s="359"/>
      <c r="AD80" s="107"/>
      <c r="AE80" s="107"/>
      <c r="AF80" s="107"/>
      <c r="AG80" s="107"/>
      <c r="AH80" s="107"/>
      <c r="AI80" s="107"/>
      <c r="AJ80" s="107"/>
    </row>
    <row r="81" spans="1:36" s="1" customFormat="1" ht="13.5" customHeight="1">
      <c r="A81" s="326"/>
      <c r="B81" s="47">
        <v>674</v>
      </c>
      <c r="C81" s="48" t="str">
        <f>VLOOKUP(B81,'Уч ЮН'!$A$3:$G$447,2,FALSE)</f>
        <v>Бурлаков Дмитрий</v>
      </c>
      <c r="D81" s="91">
        <f>VLOOKUP(B81,'Уч ЮН'!$A$3:$G$447,3,FALSE)</f>
        <v>2001</v>
      </c>
      <c r="E81" s="326" t="str">
        <f>VLOOKUP(B81,'Уч ЮН'!$A$3:$G$447,4,FALSE)</f>
        <v>1</v>
      </c>
      <c r="F81" s="48" t="str">
        <f>VLOOKUP(B81,'Уч ЮН'!$A$3:$G$447,5,FALSE)</f>
        <v>Пензенская</v>
      </c>
      <c r="G81" s="96" t="str">
        <f>VLOOKUP(B81,'Уч ЮН'!$A$3:$G$447,6,FALSE)</f>
        <v>СШОР Заречный</v>
      </c>
      <c r="H81" s="45" t="str">
        <f t="shared" si="6"/>
        <v>сошел:</v>
      </c>
      <c r="I81" s="327"/>
      <c r="J81" s="328">
        <f>VLOOKUP(B81,'Уч ЮН'!$A$3:$I$447,8,FALSE)</f>
        <v>0</v>
      </c>
      <c r="K81" s="327"/>
      <c r="L81" s="355" t="s">
        <v>763</v>
      </c>
      <c r="M81" s="355"/>
      <c r="N81" s="356" t="e">
        <f t="shared" si="8"/>
        <v>#VALUE!</v>
      </c>
      <c r="O81" s="331" t="str">
        <f>VLOOKUP(B81,'Уч ЮН'!$A$3:$G$447,7,FALSE)</f>
        <v>Улога М.В.,Жиженкова С.С.</v>
      </c>
      <c r="P81" s="359"/>
      <c r="AD81" s="113"/>
      <c r="AE81" s="113"/>
      <c r="AF81" s="113"/>
      <c r="AG81" s="113"/>
      <c r="AH81" s="113"/>
      <c r="AI81" s="113"/>
      <c r="AJ81" s="113"/>
    </row>
    <row r="82" spans="1:36" s="1" customFormat="1" ht="15" customHeight="1" hidden="1">
      <c r="A82" s="326"/>
      <c r="B82" s="47">
        <v>34</v>
      </c>
      <c r="C82" s="48" t="str">
        <f>VLOOKUP(B82,'Уч ЮН'!$A$3:$G$447,2,FALSE)</f>
        <v>Болховитиин Александр</v>
      </c>
      <c r="D82" s="91">
        <f>VLOOKUP(B82,'Уч ЮН'!$A$3:$G$447,3,FALSE)</f>
        <v>2001</v>
      </c>
      <c r="E82" s="326">
        <f>VLOOKUP(B82,'Уч ЮН'!$A$3:$G$447,4,FALSE)</f>
        <v>2</v>
      </c>
      <c r="F82" s="48" t="str">
        <f>VLOOKUP(B82,'Уч ЮН'!$A$3:$G$447,5,FALSE)</f>
        <v>Пензенская</v>
      </c>
      <c r="G82" s="96" t="str">
        <f>VLOOKUP(B82,'Уч ЮН'!$A$3:$G$447,6,FALSE)</f>
        <v>УОР</v>
      </c>
      <c r="H82" s="45" t="str">
        <f t="shared" si="6"/>
        <v>н.я.:</v>
      </c>
      <c r="I82" s="327"/>
      <c r="J82" s="328">
        <f>VLOOKUP(B82,'Уч ЮН'!$A$3:$I$447,8,FALSE)</f>
        <v>0</v>
      </c>
      <c r="K82" s="327"/>
      <c r="L82" s="355" t="s">
        <v>590</v>
      </c>
      <c r="M82" s="355"/>
      <c r="N82" s="356" t="e">
        <f t="shared" si="8"/>
        <v>#VALUE!</v>
      </c>
      <c r="O82" s="331" t="str">
        <f>VLOOKUP(B82,'Уч ЮН'!$A$3:$G$447,7,FALSE)</f>
        <v>Воеводины Ю.С.,А.Н.</v>
      </c>
      <c r="P82" s="360"/>
      <c r="Q82" s="361"/>
      <c r="R82" s="361"/>
      <c r="S82" s="361"/>
      <c r="T82" s="361"/>
      <c r="U82" s="3"/>
      <c r="V82" s="3"/>
      <c r="W82" s="16"/>
      <c r="X82" s="3"/>
      <c r="Y82" s="3"/>
      <c r="Z82" s="3"/>
      <c r="AA82" s="3"/>
      <c r="AB82" s="3"/>
      <c r="AC82" s="3"/>
      <c r="AD82" s="107"/>
      <c r="AE82" s="107"/>
      <c r="AF82" s="107"/>
      <c r="AG82" s="107"/>
      <c r="AH82" s="107"/>
      <c r="AI82" s="107"/>
      <c r="AJ82" s="107"/>
    </row>
    <row r="83" spans="1:36" s="11" customFormat="1" ht="15.75" customHeight="1">
      <c r="A83" s="453" t="s">
        <v>96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53"/>
      <c r="V83" s="49"/>
      <c r="W83" s="49"/>
      <c r="X83" s="49"/>
      <c r="Y83" s="49"/>
      <c r="Z83" s="49"/>
      <c r="AA83" s="49"/>
      <c r="AB83" s="49"/>
      <c r="AC83" s="49"/>
      <c r="AD83" s="53"/>
      <c r="AE83" s="49"/>
      <c r="AF83" s="49"/>
      <c r="AG83" s="53"/>
      <c r="AH83" s="49"/>
      <c r="AI83" s="49"/>
      <c r="AJ83" s="49"/>
    </row>
    <row r="84" spans="1:36" s="11" customFormat="1" ht="15.75" customHeight="1">
      <c r="A84" s="454" t="s">
        <v>41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53"/>
      <c r="V84" s="1"/>
      <c r="W84" s="16"/>
      <c r="X84" s="64"/>
      <c r="Y84" s="64"/>
      <c r="Z84" s="64"/>
      <c r="AA84" s="64"/>
      <c r="AB84" s="64"/>
      <c r="AC84" s="64"/>
      <c r="AD84" s="49"/>
      <c r="AE84" s="49"/>
      <c r="AF84" s="49"/>
      <c r="AG84" s="49"/>
      <c r="AH84" s="49"/>
      <c r="AI84" s="49"/>
      <c r="AJ84" s="49"/>
    </row>
    <row r="85" spans="1:36" s="20" customFormat="1" ht="13.5" customHeight="1">
      <c r="A85" s="24"/>
      <c r="B85" s="50"/>
      <c r="C85" s="27"/>
      <c r="D85" s="89"/>
      <c r="E85" s="26"/>
      <c r="F85" s="23"/>
      <c r="G85" s="61"/>
      <c r="H85" s="471" t="s">
        <v>50</v>
      </c>
      <c r="I85" s="471"/>
      <c r="J85" s="471"/>
      <c r="K85" s="471"/>
      <c r="L85" s="471"/>
      <c r="M85" s="471"/>
      <c r="N85" s="471"/>
      <c r="O85" s="77" t="s">
        <v>557</v>
      </c>
      <c r="P85" s="455" t="s">
        <v>27</v>
      </c>
      <c r="Q85" s="455"/>
      <c r="R85" s="470"/>
      <c r="S85" s="470"/>
      <c r="T85" s="470"/>
      <c r="U85" s="32"/>
      <c r="V85" s="1"/>
      <c r="W85" s="16"/>
      <c r="X85" s="80"/>
      <c r="Y85" s="80"/>
      <c r="Z85" s="80"/>
      <c r="AA85" s="80"/>
      <c r="AB85" s="80"/>
      <c r="AC85" s="80"/>
      <c r="AD85" s="78"/>
      <c r="AE85" s="78"/>
      <c r="AF85" s="78"/>
      <c r="AG85" s="78"/>
      <c r="AH85" s="78"/>
      <c r="AI85" s="78"/>
      <c r="AJ85" s="78"/>
    </row>
    <row r="86" spans="1:36" s="21" customFormat="1" ht="28.5" customHeight="1">
      <c r="A86" s="412" t="s">
        <v>2</v>
      </c>
      <c r="B86" s="412" t="s">
        <v>24</v>
      </c>
      <c r="C86" s="412" t="s">
        <v>3</v>
      </c>
      <c r="D86" s="413" t="s">
        <v>83</v>
      </c>
      <c r="E86" s="412" t="s">
        <v>5</v>
      </c>
      <c r="F86" s="412" t="s">
        <v>6</v>
      </c>
      <c r="G86" s="414" t="s">
        <v>8</v>
      </c>
      <c r="H86" s="415" t="s">
        <v>10</v>
      </c>
      <c r="I86" s="416" t="s">
        <v>17</v>
      </c>
      <c r="J86" s="416"/>
      <c r="K86" s="416" t="s">
        <v>55</v>
      </c>
      <c r="L86" s="417" t="s">
        <v>30</v>
      </c>
      <c r="M86" s="417" t="s">
        <v>31</v>
      </c>
      <c r="N86" s="418" t="s">
        <v>32</v>
      </c>
      <c r="O86" s="419" t="s">
        <v>11</v>
      </c>
      <c r="P86" s="452" t="s">
        <v>12</v>
      </c>
      <c r="Q86" s="452"/>
      <c r="R86" s="452"/>
      <c r="S86" s="311" t="s">
        <v>13</v>
      </c>
      <c r="T86" s="310" t="s">
        <v>2</v>
      </c>
      <c r="U86" s="98"/>
      <c r="V86" s="33"/>
      <c r="W86" s="34"/>
      <c r="AD86" s="49"/>
      <c r="AE86" s="49"/>
      <c r="AF86" s="49"/>
      <c r="AG86" s="49"/>
      <c r="AH86" s="49"/>
      <c r="AI86" s="49"/>
      <c r="AJ86" s="49"/>
    </row>
    <row r="87" spans="1:36" s="3" customFormat="1" ht="13.5" customHeight="1">
      <c r="A87" s="326">
        <v>1</v>
      </c>
      <c r="B87" s="47">
        <v>48</v>
      </c>
      <c r="C87" s="48" t="str">
        <f>VLOOKUP(B87,'Уч ЮН'!$A$3:$G$447,2,FALSE)</f>
        <v>Асташкин Павел</v>
      </c>
      <c r="D87" s="91">
        <f>VLOOKUP(B87,'Уч ЮН'!$A$3:$G$447,3,FALSE)</f>
        <v>1996</v>
      </c>
      <c r="E87" s="326" t="str">
        <f>VLOOKUP(B87,'Уч ЮН'!$A$3:$G$447,4,FALSE)</f>
        <v>КМС</v>
      </c>
      <c r="F87" s="48" t="str">
        <f>VLOOKUP(B87,'Уч ЮН'!$A$3:$G$447,5,FALSE)</f>
        <v>Пензенская</v>
      </c>
      <c r="G87" s="96" t="str">
        <f>VLOOKUP(B87,'Уч ЮН'!$A$3:$G$447,6,FALSE)</f>
        <v>КСШОР</v>
      </c>
      <c r="H87" s="45" t="str">
        <f aca="true" t="shared" si="9" ref="H87:H100">CONCATENATE(L87,":",M87)</f>
        <v>1:54,6</v>
      </c>
      <c r="I87" s="327" t="str">
        <f aca="true" t="shared" si="10" ref="I87:I98">LOOKUP(N87,$U$1:$AB$1,$U$2:$AB$2)</f>
        <v>КМС</v>
      </c>
      <c r="J87" s="328">
        <f>VLOOKUP(B87,'Уч ЮН'!$A$3:$I$447,8,FALSE)</f>
        <v>0</v>
      </c>
      <c r="K87" s="327"/>
      <c r="L87" s="355" t="s">
        <v>71</v>
      </c>
      <c r="M87" s="355" t="s">
        <v>615</v>
      </c>
      <c r="N87" s="356">
        <f aca="true" t="shared" si="11" ref="N87:N100">(L87*100)+M87</f>
        <v>154.6</v>
      </c>
      <c r="O87" s="331" t="str">
        <f>VLOOKUP(B87,'Уч ЮН'!$A$3:$G$447,7,FALSE)</f>
        <v>Сопруненко В.П.,Копылова О.Н.</v>
      </c>
      <c r="P87" s="357"/>
      <c r="Q87" s="358"/>
      <c r="R87" s="358"/>
      <c r="S87" s="358"/>
      <c r="T87" s="358"/>
      <c r="U87" s="19"/>
      <c r="V87" s="1"/>
      <c r="W87" s="16"/>
      <c r="AD87" s="113"/>
      <c r="AE87" s="113"/>
      <c r="AF87" s="113"/>
      <c r="AG87" s="113"/>
      <c r="AH87" s="113"/>
      <c r="AI87" s="113"/>
      <c r="AJ87" s="113"/>
    </row>
    <row r="88" spans="1:36" s="3" customFormat="1" ht="13.5" customHeight="1">
      <c r="A88" s="326">
        <v>2</v>
      </c>
      <c r="B88" s="47">
        <v>378</v>
      </c>
      <c r="C88" s="48" t="str">
        <f>VLOOKUP(B88,'Уч ЮН'!$A$3:$G$447,2,FALSE)</f>
        <v>Таткенов Руслан</v>
      </c>
      <c r="D88" s="91">
        <f>VLOOKUP(B88,'Уч ЮН'!$A$3:$G$447,3,FALSE)</f>
        <v>1994</v>
      </c>
      <c r="E88" s="326" t="str">
        <f>VLOOKUP(B88,'Уч ЮН'!$A$3:$G$447,4,FALSE)</f>
        <v>КМС</v>
      </c>
      <c r="F88" s="48" t="str">
        <f>VLOOKUP(B88,'Уч ЮН'!$A$3:$G$447,5,FALSE)</f>
        <v>Самарская</v>
      </c>
      <c r="G88" s="96" t="str">
        <f>VLOOKUP(B88,'Уч ЮН'!$A$3:$G$447,6,FALSE)</f>
        <v> СШОР-2 Самара</v>
      </c>
      <c r="H88" s="45" t="str">
        <f t="shared" si="9"/>
        <v>1:55,3</v>
      </c>
      <c r="I88" s="327" t="str">
        <f t="shared" si="10"/>
        <v>КМС</v>
      </c>
      <c r="J88" s="328">
        <f>VLOOKUP(B88,'Уч ЮН'!$A$3:$I$447,8,FALSE)</f>
        <v>0</v>
      </c>
      <c r="K88" s="327"/>
      <c r="L88" s="355" t="s">
        <v>71</v>
      </c>
      <c r="M88" s="355" t="s">
        <v>774</v>
      </c>
      <c r="N88" s="356">
        <f t="shared" si="11"/>
        <v>155.3</v>
      </c>
      <c r="O88" s="331" t="str">
        <f>VLOOKUP(B88,'Уч ЮН'!$A$3:$G$447,7,FALSE)</f>
        <v>Комаров С.В.</v>
      </c>
      <c r="P88" s="35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13"/>
      <c r="AE88" s="113"/>
      <c r="AF88" s="113"/>
      <c r="AG88" s="113"/>
      <c r="AH88" s="113"/>
      <c r="AI88" s="113"/>
      <c r="AJ88" s="113"/>
    </row>
    <row r="89" spans="1:36" s="3" customFormat="1" ht="13.5" customHeight="1">
      <c r="A89" s="326">
        <v>3</v>
      </c>
      <c r="B89" s="47">
        <v>690</v>
      </c>
      <c r="C89" s="48" t="str">
        <f>VLOOKUP(B89,'Уч ЮН'!$A$3:$G$447,2,FALSE)</f>
        <v>Лежуков Николай</v>
      </c>
      <c r="D89" s="91">
        <f>VLOOKUP(B89,'Уч ЮН'!$A$3:$G$447,3,FALSE)</f>
        <v>1995</v>
      </c>
      <c r="E89" s="326" t="str">
        <f>VLOOKUP(B89,'Уч ЮН'!$A$3:$G$447,4,FALSE)</f>
        <v>КМС</v>
      </c>
      <c r="F89" s="48" t="str">
        <f>VLOOKUP(B89,'Уч ЮН'!$A$3:$G$447,5,FALSE)</f>
        <v>Пензенская</v>
      </c>
      <c r="G89" s="96" t="str">
        <f>VLOOKUP(B89,'Уч ЮН'!$A$3:$G$447,6,FALSE)</f>
        <v>СШОР Заречный</v>
      </c>
      <c r="H89" s="45" t="str">
        <f t="shared" si="9"/>
        <v>1:56,5</v>
      </c>
      <c r="I89" s="327">
        <f t="shared" si="10"/>
        <v>1</v>
      </c>
      <c r="J89" s="328">
        <f>VLOOKUP(B89,'Уч ЮН'!$A$3:$I$447,8,FALSE)</f>
        <v>0</v>
      </c>
      <c r="K89" s="327"/>
      <c r="L89" s="355" t="s">
        <v>71</v>
      </c>
      <c r="M89" s="355" t="s">
        <v>670</v>
      </c>
      <c r="N89" s="356">
        <f t="shared" si="11"/>
        <v>156.5</v>
      </c>
      <c r="O89" s="331" t="str">
        <f>VLOOKUP(B89,'Уч ЮН'!$A$3:$G$447,7,FALSE)</f>
        <v>Семин С.В.,Кузнецов В.Б.,Беляев С.Н.</v>
      </c>
      <c r="P89" s="357"/>
      <c r="Q89" s="358"/>
      <c r="R89" s="358"/>
      <c r="S89" s="358"/>
      <c r="T89" s="358"/>
      <c r="U89" s="19"/>
      <c r="V89" s="35"/>
      <c r="W89" s="36"/>
      <c r="AD89" s="113"/>
      <c r="AE89" s="113"/>
      <c r="AF89" s="113"/>
      <c r="AG89" s="113"/>
      <c r="AH89" s="113"/>
      <c r="AI89" s="113"/>
      <c r="AJ89" s="113"/>
    </row>
    <row r="90" spans="1:36" s="3" customFormat="1" ht="13.5" customHeight="1">
      <c r="A90" s="326">
        <v>4</v>
      </c>
      <c r="B90" s="47">
        <v>31</v>
      </c>
      <c r="C90" s="48" t="str">
        <f>VLOOKUP(B90,'Уч ЮН'!$A$3:$G$447,2,FALSE)</f>
        <v>Зюзин Дмитрий</v>
      </c>
      <c r="D90" s="91">
        <f>VLOOKUP(B90,'Уч ЮН'!$A$3:$G$447,3,FALSE)</f>
        <v>2000</v>
      </c>
      <c r="E90" s="326" t="str">
        <f>VLOOKUP(B90,'Уч ЮН'!$A$3:$G$447,4,FALSE)</f>
        <v>КМС</v>
      </c>
      <c r="F90" s="48" t="str">
        <f>VLOOKUP(B90,'Уч ЮН'!$A$3:$G$447,5,FALSE)</f>
        <v>Пензенская</v>
      </c>
      <c r="G90" s="96" t="str">
        <f>VLOOKUP(B90,'Уч ЮН'!$A$3:$G$447,6,FALSE)</f>
        <v>ЦСП,УОР</v>
      </c>
      <c r="H90" s="45" t="str">
        <f t="shared" si="9"/>
        <v>2:00,2</v>
      </c>
      <c r="I90" s="327">
        <f t="shared" si="10"/>
        <v>1</v>
      </c>
      <c r="J90" s="328">
        <f>VLOOKUP(B90,'Уч ЮН'!$A$3:$I$447,8,FALSE)</f>
        <v>0</v>
      </c>
      <c r="K90" s="327"/>
      <c r="L90" s="355" t="s">
        <v>70</v>
      </c>
      <c r="M90" s="355" t="s">
        <v>624</v>
      </c>
      <c r="N90" s="356">
        <f t="shared" si="11"/>
        <v>200.2</v>
      </c>
      <c r="O90" s="331" t="str">
        <f>VLOOKUP(B90,'Уч ЮН'!$A$3:$G$447,7,FALSE)</f>
        <v>Воеводины Ю.С.,А.Н.</v>
      </c>
      <c r="P90" s="359"/>
      <c r="Q90" s="358"/>
      <c r="R90" s="358"/>
      <c r="S90" s="358"/>
      <c r="T90" s="358"/>
      <c r="W90" s="16"/>
      <c r="AD90" s="107"/>
      <c r="AE90" s="107"/>
      <c r="AF90" s="107"/>
      <c r="AG90" s="107"/>
      <c r="AH90" s="107"/>
      <c r="AI90" s="107"/>
      <c r="AJ90" s="107"/>
    </row>
    <row r="91" spans="1:36" s="1" customFormat="1" ht="13.5" customHeight="1">
      <c r="A91" s="326">
        <v>5</v>
      </c>
      <c r="B91" s="47">
        <v>104</v>
      </c>
      <c r="C91" s="48" t="str">
        <f>VLOOKUP(B91,'Уч ЮН'!$A$3:$G$447,2,FALSE)</f>
        <v>Алимов Руслан</v>
      </c>
      <c r="D91" s="91">
        <f>VLOOKUP(B91,'Уч ЮН'!$A$3:$G$447,3,FALSE)</f>
        <v>1999</v>
      </c>
      <c r="E91" s="326">
        <f>VLOOKUP(B91,'Уч ЮН'!$A$3:$G$447,4,FALSE)</f>
        <v>1</v>
      </c>
      <c r="F91" s="48" t="str">
        <f>VLOOKUP(B91,'Уч ЮН'!$A$3:$G$447,5,FALSE)</f>
        <v>Саратовская</v>
      </c>
      <c r="G91" s="96" t="str">
        <f>VLOOKUP(B91,'Уч ЮН'!$A$3:$G$447,6,FALSE)</f>
        <v>СШОР-6</v>
      </c>
      <c r="H91" s="45" t="str">
        <f t="shared" si="9"/>
        <v>2:01,1</v>
      </c>
      <c r="I91" s="327">
        <f t="shared" si="10"/>
        <v>1</v>
      </c>
      <c r="J91" s="328">
        <f>VLOOKUP(B91,'Уч ЮН'!$A$3:$I$447,8,FALSE)</f>
        <v>0</v>
      </c>
      <c r="K91" s="327"/>
      <c r="L91" s="355" t="s">
        <v>70</v>
      </c>
      <c r="M91" s="355" t="s">
        <v>771</v>
      </c>
      <c r="N91" s="356">
        <f t="shared" si="11"/>
        <v>201.1</v>
      </c>
      <c r="O91" s="331" t="str">
        <f>VLOOKUP(B91,'Уч ЮН'!$A$3:$G$447,7,FALSE)</f>
        <v>Грековы Г.А., В.В.</v>
      </c>
      <c r="P91" s="359"/>
      <c r="AD91" s="140"/>
      <c r="AE91" s="140"/>
      <c r="AF91" s="140"/>
      <c r="AG91" s="140"/>
      <c r="AH91" s="140"/>
      <c r="AI91" s="140"/>
      <c r="AJ91" s="140"/>
    </row>
    <row r="92" spans="1:36" s="1" customFormat="1" ht="13.5" customHeight="1">
      <c r="A92" s="326">
        <v>6</v>
      </c>
      <c r="B92" s="47">
        <v>391</v>
      </c>
      <c r="C92" s="48" t="str">
        <f>VLOOKUP(B92,'Уч ЮН'!$A$3:$G$447,2,FALSE)</f>
        <v>Колесников Никита</v>
      </c>
      <c r="D92" s="91">
        <f>VLOOKUP(B92,'Уч ЮН'!$A$3:$G$447,3,FALSE)</f>
        <v>1999</v>
      </c>
      <c r="E92" s="326">
        <f>VLOOKUP(B92,'Уч ЮН'!$A$3:$G$447,4,FALSE)</f>
        <v>1</v>
      </c>
      <c r="F92" s="48" t="str">
        <f>VLOOKUP(B92,'Уч ЮН'!$A$3:$G$447,5,FALSE)</f>
        <v>Самарская</v>
      </c>
      <c r="G92" s="96" t="str">
        <f>VLOOKUP(B92,'Уч ЮН'!$A$3:$G$447,6,FALSE)</f>
        <v>СШОР-2 Самара</v>
      </c>
      <c r="H92" s="45" t="str">
        <f t="shared" si="9"/>
        <v>2:01,3</v>
      </c>
      <c r="I92" s="327">
        <f t="shared" si="10"/>
        <v>1</v>
      </c>
      <c r="J92" s="328">
        <f>VLOOKUP(B92,'Уч ЮН'!$A$3:$I$447,8,FALSE)</f>
        <v>0</v>
      </c>
      <c r="K92" s="327"/>
      <c r="L92" s="355" t="s">
        <v>70</v>
      </c>
      <c r="M92" s="355" t="s">
        <v>772</v>
      </c>
      <c r="N92" s="356">
        <f t="shared" si="11"/>
        <v>201.3</v>
      </c>
      <c r="O92" s="331" t="str">
        <f>VLOOKUP(B92,'Уч ЮН'!$A$3:$G$447,7,FALSE)</f>
        <v>Зайцев И.С., Андронов Ю.В.</v>
      </c>
      <c r="P92" s="365"/>
      <c r="Q92" s="366"/>
      <c r="R92" s="366"/>
      <c r="S92" s="366"/>
      <c r="T92" s="366"/>
      <c r="U92" s="3"/>
      <c r="X92" s="3"/>
      <c r="Y92" s="3"/>
      <c r="Z92" s="3"/>
      <c r="AA92" s="3"/>
      <c r="AB92" s="3"/>
      <c r="AC92" s="3"/>
      <c r="AD92" s="107"/>
      <c r="AE92" s="107"/>
      <c r="AF92" s="107"/>
      <c r="AG92" s="107"/>
      <c r="AH92" s="107"/>
      <c r="AI92" s="107"/>
      <c r="AJ92" s="107"/>
    </row>
    <row r="93" spans="1:36" s="3" customFormat="1" ht="13.5" customHeight="1">
      <c r="A93" s="326">
        <v>7</v>
      </c>
      <c r="B93" s="47">
        <v>194</v>
      </c>
      <c r="C93" s="48" t="str">
        <f>VLOOKUP(B93,'Уч ЮН'!$A$3:$G$447,2,FALSE)</f>
        <v>Звыков Даниил</v>
      </c>
      <c r="D93" s="91">
        <f>VLOOKUP(B93,'Уч ЮН'!$A$3:$G$447,3,FALSE)</f>
        <v>1999</v>
      </c>
      <c r="E93" s="326" t="str">
        <f>VLOOKUP(B93,'Уч ЮН'!$A$3:$G$447,4,FALSE)</f>
        <v>КМС</v>
      </c>
      <c r="F93" s="48" t="str">
        <f>VLOOKUP(B93,'Уч ЮН'!$A$3:$G$447,5,FALSE)</f>
        <v>Пензенская</v>
      </c>
      <c r="G93" s="96" t="str">
        <f>VLOOKUP(B93,'Уч ЮН'!$A$3:$G$447,6,FALSE)</f>
        <v>СШ-6</v>
      </c>
      <c r="H93" s="45" t="str">
        <f t="shared" si="9"/>
        <v>2:02,0</v>
      </c>
      <c r="I93" s="327">
        <f t="shared" si="10"/>
        <v>1</v>
      </c>
      <c r="J93" s="328">
        <f>VLOOKUP(B93,'Уч ЮН'!$A$3:$I$447,8,FALSE)</f>
        <v>0</v>
      </c>
      <c r="K93" s="327"/>
      <c r="L93" s="355" t="s">
        <v>70</v>
      </c>
      <c r="M93" s="355" t="s">
        <v>775</v>
      </c>
      <c r="N93" s="356">
        <f t="shared" si="11"/>
        <v>202</v>
      </c>
      <c r="O93" s="331" t="str">
        <f>VLOOKUP(B93,'Уч ЮН'!$A$3:$G$447,7,FALSE)</f>
        <v>Зинуков А.В.</v>
      </c>
      <c r="P93" s="35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07"/>
      <c r="AE93" s="107"/>
      <c r="AF93" s="107"/>
      <c r="AG93" s="107"/>
      <c r="AH93" s="107"/>
      <c r="AI93" s="107"/>
      <c r="AJ93" s="107"/>
    </row>
    <row r="94" spans="1:36" s="1" customFormat="1" ht="13.5" customHeight="1">
      <c r="A94" s="326">
        <v>8</v>
      </c>
      <c r="B94" s="47">
        <v>291</v>
      </c>
      <c r="C94" s="48" t="str">
        <f>VLOOKUP(B94,'Уч ЮН'!$A$3:$G$447,2,FALSE)</f>
        <v>Гедаев Олег</v>
      </c>
      <c r="D94" s="91">
        <f>VLOOKUP(B94,'Уч ЮН'!$A$3:$G$447,3,FALSE)</f>
        <v>1998</v>
      </c>
      <c r="E94" s="326" t="str">
        <f>VLOOKUP(B94,'Уч ЮН'!$A$3:$G$447,4,FALSE)</f>
        <v>КМС</v>
      </c>
      <c r="F94" s="48" t="str">
        <f>VLOOKUP(B94,'Уч ЮН'!$A$3:$G$447,5,FALSE)</f>
        <v>Пензенская</v>
      </c>
      <c r="G94" s="96" t="str">
        <f>VLOOKUP(B94,'Уч ЮН'!$A$3:$G$447,6,FALSE)</f>
        <v>КСШОР</v>
      </c>
      <c r="H94" s="45" t="str">
        <f t="shared" si="9"/>
        <v>2:02,3</v>
      </c>
      <c r="I94" s="327">
        <f t="shared" si="10"/>
        <v>1</v>
      </c>
      <c r="J94" s="328">
        <f>VLOOKUP(B94,'Уч ЮН'!$A$3:$I$447,8,FALSE)</f>
        <v>0</v>
      </c>
      <c r="K94" s="327"/>
      <c r="L94" s="355" t="s">
        <v>70</v>
      </c>
      <c r="M94" s="355" t="s">
        <v>776</v>
      </c>
      <c r="N94" s="356">
        <f t="shared" si="11"/>
        <v>202.3</v>
      </c>
      <c r="O94" s="331" t="str">
        <f>VLOOKUP(B94,'Уч ЮН'!$A$3:$G$447,7,FALSE)</f>
        <v>Кузнецов В.Б.</v>
      </c>
      <c r="P94" s="360"/>
      <c r="Q94" s="361"/>
      <c r="R94" s="361"/>
      <c r="S94" s="361"/>
      <c r="T94" s="361"/>
      <c r="U94" s="3"/>
      <c r="V94" s="3"/>
      <c r="W94" s="16"/>
      <c r="X94" s="3"/>
      <c r="Y94" s="3"/>
      <c r="Z94" s="3"/>
      <c r="AA94" s="3"/>
      <c r="AB94" s="3"/>
      <c r="AC94" s="3"/>
      <c r="AD94" s="107"/>
      <c r="AE94" s="107"/>
      <c r="AF94" s="107"/>
      <c r="AG94" s="107"/>
      <c r="AH94" s="107"/>
      <c r="AI94" s="107"/>
      <c r="AJ94" s="107"/>
    </row>
    <row r="95" spans="1:36" s="1" customFormat="1" ht="13.5" customHeight="1">
      <c r="A95" s="326">
        <v>9</v>
      </c>
      <c r="B95" s="47">
        <v>643</v>
      </c>
      <c r="C95" s="48" t="str">
        <f>VLOOKUP(B95,'Уч ЮН'!$A$3:$G$447,2,FALSE)</f>
        <v>Собин Алексей</v>
      </c>
      <c r="D95" s="91">
        <f>VLOOKUP(B95,'Уч ЮН'!$A$3:$G$447,3,FALSE)</f>
        <v>1989</v>
      </c>
      <c r="E95" s="326" t="str">
        <f>VLOOKUP(B95,'Уч ЮН'!$A$3:$G$447,4,FALSE)</f>
        <v>МС</v>
      </c>
      <c r="F95" s="48" t="str">
        <f>VLOOKUP(B95,'Уч ЮН'!$A$3:$G$447,5,FALSE)</f>
        <v>Пензенская</v>
      </c>
      <c r="G95" s="96" t="str">
        <f>VLOOKUP(B95,'Уч ЮН'!$A$3:$G$447,6,FALSE)</f>
        <v>ЦСП</v>
      </c>
      <c r="H95" s="45" t="str">
        <f t="shared" si="9"/>
        <v>2:02,7</v>
      </c>
      <c r="I95" s="327">
        <f t="shared" si="10"/>
        <v>2</v>
      </c>
      <c r="J95" s="328" t="str">
        <f>VLOOKUP(B95,'Уч ЮН'!$A$3:$I$447,8,FALSE)</f>
        <v>л</v>
      </c>
      <c r="K95" s="327"/>
      <c r="L95" s="355" t="s">
        <v>70</v>
      </c>
      <c r="M95" s="355" t="s">
        <v>760</v>
      </c>
      <c r="N95" s="356">
        <f t="shared" si="11"/>
        <v>202.7</v>
      </c>
      <c r="O95" s="331" t="str">
        <f>VLOOKUP(B95,'Уч ЮН'!$A$3:$G$447,7,FALSE)</f>
        <v>Тюленев С.В.,С.Е.</v>
      </c>
      <c r="P95" s="359"/>
      <c r="AD95" s="113"/>
      <c r="AE95" s="113"/>
      <c r="AF95" s="113"/>
      <c r="AG95" s="113"/>
      <c r="AH95" s="113"/>
      <c r="AI95" s="113"/>
      <c r="AJ95" s="113"/>
    </row>
    <row r="96" spans="1:36" s="1" customFormat="1" ht="13.5" customHeight="1">
      <c r="A96" s="326">
        <v>10</v>
      </c>
      <c r="B96" s="47">
        <v>363</v>
      </c>
      <c r="C96" s="48" t="str">
        <f>VLOOKUP(B96,'Уч ЮН'!$A$3:$G$447,2,FALSE)</f>
        <v> Савлук Владислав </v>
      </c>
      <c r="D96" s="91">
        <f>VLOOKUP(B96,'Уч ЮН'!$A$3:$G$447,3,FALSE)</f>
        <v>1999</v>
      </c>
      <c r="E96" s="326">
        <f>VLOOKUP(B96,'Уч ЮН'!$A$3:$G$447,4,FALSE)</f>
        <v>2</v>
      </c>
      <c r="F96" s="48" t="str">
        <f>VLOOKUP(B96,'Уч ЮН'!$A$3:$G$447,5,FALSE)</f>
        <v>Тамбовская</v>
      </c>
      <c r="G96" s="96" t="str">
        <f>VLOOKUP(B96,'Уч ЮН'!$A$3:$G$447,6,FALSE)</f>
        <v>СШОР-3</v>
      </c>
      <c r="H96" s="45" t="str">
        <f t="shared" si="9"/>
        <v>2:05,0</v>
      </c>
      <c r="I96" s="327">
        <f t="shared" si="10"/>
        <v>2</v>
      </c>
      <c r="J96" s="328">
        <f>VLOOKUP(B96,'Уч ЮН'!$A$3:$I$447,8,FALSE)</f>
        <v>0</v>
      </c>
      <c r="K96" s="327"/>
      <c r="L96" s="355" t="s">
        <v>70</v>
      </c>
      <c r="M96" s="355" t="s">
        <v>773</v>
      </c>
      <c r="N96" s="356">
        <f t="shared" si="11"/>
        <v>205</v>
      </c>
      <c r="O96" s="331" t="str">
        <f>VLOOKUP(B96,'Уч ЮН'!$A$3:$G$447,7,FALSE)</f>
        <v>Пищиков В.А.,Солтан М.В.</v>
      </c>
      <c r="P96" s="357"/>
      <c r="Q96" s="358"/>
      <c r="R96" s="358"/>
      <c r="S96" s="358"/>
      <c r="T96" s="358"/>
      <c r="U96" s="3"/>
      <c r="W96" s="16"/>
      <c r="X96" s="3"/>
      <c r="Y96" s="3"/>
      <c r="Z96" s="3"/>
      <c r="AA96" s="3"/>
      <c r="AB96" s="3"/>
      <c r="AC96" s="3"/>
      <c r="AD96" s="107"/>
      <c r="AE96" s="107"/>
      <c r="AF96" s="107"/>
      <c r="AG96" s="107"/>
      <c r="AH96" s="107"/>
      <c r="AI96" s="107"/>
      <c r="AJ96" s="107"/>
    </row>
    <row r="97" spans="1:36" s="1" customFormat="1" ht="13.5" customHeight="1">
      <c r="A97" s="326">
        <v>11</v>
      </c>
      <c r="B97" s="47">
        <v>170</v>
      </c>
      <c r="C97" s="48" t="str">
        <f>VLOOKUP(B97,'Уч ЮН'!$A$3:$G$447,2,FALSE)</f>
        <v>Лобирев Олег</v>
      </c>
      <c r="D97" s="91">
        <f>VLOOKUP(B97,'Уч ЮН'!$A$3:$G$447,3,FALSE)</f>
        <v>1999</v>
      </c>
      <c r="E97" s="326" t="str">
        <f>VLOOKUP(B97,'Уч ЮН'!$A$3:$G$447,4,FALSE)</f>
        <v>2</v>
      </c>
      <c r="F97" s="48" t="str">
        <f>VLOOKUP(B97,'Уч ЮН'!$A$3:$G$447,5,FALSE)</f>
        <v>Пензенская</v>
      </c>
      <c r="G97" s="96" t="str">
        <f>VLOOKUP(B97,'Уч ЮН'!$A$3:$G$447,6,FALSE)</f>
        <v>УОР</v>
      </c>
      <c r="H97" s="45" t="str">
        <f t="shared" si="9"/>
        <v>2:05,0</v>
      </c>
      <c r="I97" s="327">
        <f t="shared" si="10"/>
        <v>2</v>
      </c>
      <c r="J97" s="328" t="str">
        <f>VLOOKUP(B97,'Уч ЮН'!$A$3:$I$447,8,FALSE)</f>
        <v>л</v>
      </c>
      <c r="K97" s="327"/>
      <c r="L97" s="355" t="s">
        <v>70</v>
      </c>
      <c r="M97" s="355" t="s">
        <v>773</v>
      </c>
      <c r="N97" s="356">
        <f t="shared" si="11"/>
        <v>205</v>
      </c>
      <c r="O97" s="331" t="str">
        <f>VLOOKUP(B97,'Уч ЮН'!$A$3:$G$447,7,FALSE)</f>
        <v>Кузнецов В.Б.</v>
      </c>
      <c r="P97" s="359"/>
      <c r="AD97" s="113"/>
      <c r="AE97" s="113"/>
      <c r="AF97" s="113"/>
      <c r="AG97" s="113"/>
      <c r="AH97" s="113"/>
      <c r="AI97" s="113"/>
      <c r="AJ97" s="113"/>
    </row>
    <row r="98" spans="1:36" s="1" customFormat="1" ht="13.5" customHeight="1">
      <c r="A98" s="326">
        <v>12</v>
      </c>
      <c r="B98" s="47">
        <v>11</v>
      </c>
      <c r="C98" s="48" t="str">
        <f>VLOOKUP(B98,'Уч ЮН'!$A$3:$G$447,2,FALSE)</f>
        <v>Таишев Хайдар</v>
      </c>
      <c r="D98" s="91">
        <f>VLOOKUP(B98,'Уч ЮН'!$A$3:$G$447,3,FALSE)</f>
        <v>1999</v>
      </c>
      <c r="E98" s="326">
        <f>VLOOKUP(B98,'Уч ЮН'!$A$3:$G$447,4,FALSE)</f>
        <v>2</v>
      </c>
      <c r="F98" s="48" t="str">
        <f>VLOOKUP(B98,'Уч ЮН'!$A$3:$G$447,5,FALSE)</f>
        <v>Пензенская</v>
      </c>
      <c r="G98" s="96" t="str">
        <f>VLOOKUP(B98,'Уч ЮН'!$A$3:$G$447,6,FALSE)</f>
        <v>КСШОР</v>
      </c>
      <c r="H98" s="45" t="str">
        <f t="shared" si="9"/>
        <v>2:07,8</v>
      </c>
      <c r="I98" s="327">
        <f t="shared" si="10"/>
        <v>2</v>
      </c>
      <c r="J98" s="328">
        <f>VLOOKUP(B98,'Уч ЮН'!$A$3:$I$447,8,FALSE)</f>
        <v>0</v>
      </c>
      <c r="K98" s="327"/>
      <c r="L98" s="355" t="s">
        <v>70</v>
      </c>
      <c r="M98" s="355" t="s">
        <v>742</v>
      </c>
      <c r="N98" s="356">
        <f t="shared" si="11"/>
        <v>207.8</v>
      </c>
      <c r="O98" s="331" t="str">
        <f>VLOOKUP(B98,'Уч ЮН'!$A$3:$G$447,7,FALSE)</f>
        <v>Копылова О.Н.,Шиндин Н.Г.</v>
      </c>
      <c r="P98" s="359"/>
      <c r="AD98" s="107"/>
      <c r="AE98" s="107"/>
      <c r="AF98" s="107"/>
      <c r="AG98" s="107"/>
      <c r="AH98" s="107"/>
      <c r="AI98" s="107"/>
      <c r="AJ98" s="107"/>
    </row>
    <row r="99" spans="1:36" s="1" customFormat="1" ht="15" customHeight="1" hidden="1">
      <c r="A99" s="326"/>
      <c r="B99" s="47">
        <v>626</v>
      </c>
      <c r="C99" s="48" t="str">
        <f>VLOOKUP(B99,'Уч ЮН'!$A$3:$G$447,2,FALSE)</f>
        <v>Стуклов Артем</v>
      </c>
      <c r="D99" s="91">
        <f>VLOOKUP(B99,'Уч ЮН'!$A$3:$G$447,3,FALSE)</f>
        <v>1998</v>
      </c>
      <c r="E99" s="326" t="str">
        <f>VLOOKUP(B99,'Уч ЮН'!$A$3:$G$447,4,FALSE)</f>
        <v>1</v>
      </c>
      <c r="F99" s="48" t="str">
        <f>VLOOKUP(B99,'Уч ЮН'!$A$3:$G$447,5,FALSE)</f>
        <v>Пензенская</v>
      </c>
      <c r="G99" s="96" t="str">
        <f>VLOOKUP(B99,'Уч ЮН'!$A$3:$G$447,6,FALSE)</f>
        <v>КСШОР</v>
      </c>
      <c r="H99" s="45" t="str">
        <f t="shared" si="9"/>
        <v>Н.Я.:</v>
      </c>
      <c r="I99" s="327"/>
      <c r="J99" s="328">
        <f>VLOOKUP(B99,'Уч ЮН'!$A$3:$I$447,8,FALSE)</f>
        <v>0</v>
      </c>
      <c r="K99" s="327"/>
      <c r="L99" s="355" t="s">
        <v>705</v>
      </c>
      <c r="M99" s="355"/>
      <c r="N99" s="356" t="e">
        <f t="shared" si="11"/>
        <v>#VALUE!</v>
      </c>
      <c r="O99" s="331" t="str">
        <f>VLOOKUP(B99,'Уч ЮН'!$A$3:$G$447,7,FALSE)</f>
        <v>Кузнецов В.Б.</v>
      </c>
      <c r="P99" s="359"/>
      <c r="AD99" s="107"/>
      <c r="AE99" s="107"/>
      <c r="AF99" s="107"/>
      <c r="AG99" s="107"/>
      <c r="AH99" s="107"/>
      <c r="AI99" s="107"/>
      <c r="AJ99" s="107"/>
    </row>
    <row r="100" spans="1:36" s="1" customFormat="1" ht="15" customHeight="1" hidden="1">
      <c r="A100" s="326"/>
      <c r="B100" s="47">
        <v>379</v>
      </c>
      <c r="C100" s="48" t="str">
        <f>VLOOKUP(B100,'Уч ЮН'!$A$3:$G$447,2,FALSE)</f>
        <v>Комаров Виктор</v>
      </c>
      <c r="D100" s="91">
        <f>VLOOKUP(B100,'Уч ЮН'!$A$3:$G$447,3,FALSE)</f>
        <v>1987</v>
      </c>
      <c r="E100" s="326" t="str">
        <f>VLOOKUP(B100,'Уч ЮН'!$A$3:$G$447,4,FALSE)</f>
        <v>КМС</v>
      </c>
      <c r="F100" s="48" t="str">
        <f>VLOOKUP(B100,'Уч ЮН'!$A$3:$G$447,5,FALSE)</f>
        <v>Самарская</v>
      </c>
      <c r="G100" s="96" t="str">
        <f>VLOOKUP(B100,'Уч ЮН'!$A$3:$G$447,6,FALSE)</f>
        <v> СШОР-2 Самара</v>
      </c>
      <c r="H100" s="45" t="str">
        <f t="shared" si="9"/>
        <v>Н.Я.:</v>
      </c>
      <c r="I100" s="327"/>
      <c r="J100" s="328">
        <f>VLOOKUP(B100,'Уч ЮН'!$A$3:$I$447,8,FALSE)</f>
        <v>0</v>
      </c>
      <c r="K100" s="327"/>
      <c r="L100" s="355" t="s">
        <v>705</v>
      </c>
      <c r="M100" s="355"/>
      <c r="N100" s="356" t="e">
        <f t="shared" si="11"/>
        <v>#VALUE!</v>
      </c>
      <c r="O100" s="331" t="str">
        <f>VLOOKUP(B100,'Уч ЮН'!$A$3:$G$447,7,FALSE)</f>
        <v>Комаров С.В.</v>
      </c>
      <c r="P100" s="359"/>
      <c r="AD100" s="107"/>
      <c r="AE100" s="107"/>
      <c r="AF100" s="107"/>
      <c r="AG100" s="107"/>
      <c r="AH100" s="107"/>
      <c r="AI100" s="107"/>
      <c r="AJ100" s="107"/>
    </row>
    <row r="101" spans="1:36" s="1" customFormat="1" ht="15">
      <c r="A101" s="72"/>
      <c r="B101" s="49"/>
      <c r="D101" s="332"/>
      <c r="E101" s="49"/>
      <c r="F101" s="345"/>
      <c r="G101" s="347"/>
      <c r="H101" s="348"/>
      <c r="I101" s="49"/>
      <c r="J101" s="49"/>
      <c r="K101" s="49"/>
      <c r="L101" s="54"/>
      <c r="M101" s="54"/>
      <c r="N101" s="54"/>
      <c r="P101" s="359"/>
      <c r="AD101" s="107"/>
      <c r="AE101" s="107"/>
      <c r="AF101" s="107"/>
      <c r="AG101" s="107"/>
      <c r="AH101" s="107"/>
      <c r="AI101" s="107"/>
      <c r="AJ101" s="107"/>
    </row>
    <row r="102" spans="8:36" ht="15">
      <c r="H102" s="56"/>
      <c r="AD102" s="113"/>
      <c r="AE102" s="113"/>
      <c r="AF102" s="113"/>
      <c r="AG102" s="113"/>
      <c r="AH102" s="113"/>
      <c r="AI102" s="113"/>
      <c r="AJ102" s="113"/>
    </row>
    <row r="103" spans="8:36" ht="15">
      <c r="H103" s="56"/>
      <c r="AD103" s="113"/>
      <c r="AE103" s="113"/>
      <c r="AF103" s="113"/>
      <c r="AG103" s="113"/>
      <c r="AH103" s="113"/>
      <c r="AI103" s="113"/>
      <c r="AJ103" s="113"/>
    </row>
    <row r="104" spans="8:36" ht="15">
      <c r="H104" s="56"/>
      <c r="AD104" s="107"/>
      <c r="AE104" s="107"/>
      <c r="AF104" s="107"/>
      <c r="AG104" s="107"/>
      <c r="AH104" s="107"/>
      <c r="AI104" s="107"/>
      <c r="AJ104" s="107"/>
    </row>
    <row r="105" spans="8:36" ht="15.75">
      <c r="H105" s="56"/>
      <c r="AD105" s="138"/>
      <c r="AE105" s="138"/>
      <c r="AF105" s="138"/>
      <c r="AG105" s="138"/>
      <c r="AH105" s="138"/>
      <c r="AI105" s="138"/>
      <c r="AJ105" s="138"/>
    </row>
    <row r="106" spans="8:36" ht="15.75">
      <c r="H106" s="56"/>
      <c r="AD106" s="78"/>
      <c r="AE106" s="78"/>
      <c r="AF106" s="78"/>
      <c r="AG106" s="78"/>
      <c r="AH106" s="78"/>
      <c r="AI106" s="78"/>
      <c r="AJ106" s="78"/>
    </row>
    <row r="107" spans="8:36" ht="15.75">
      <c r="H107" s="56"/>
      <c r="AD107" s="78"/>
      <c r="AE107" s="78"/>
      <c r="AF107" s="78"/>
      <c r="AG107" s="78"/>
      <c r="AH107" s="78"/>
      <c r="AI107" s="78"/>
      <c r="AJ107" s="78"/>
    </row>
    <row r="108" spans="30:36" ht="15.75">
      <c r="AD108" s="139"/>
      <c r="AE108" s="139"/>
      <c r="AF108" s="139"/>
      <c r="AG108" s="139"/>
      <c r="AH108" s="139"/>
      <c r="AI108" s="139"/>
      <c r="AJ108" s="139"/>
    </row>
    <row r="109" spans="30:36" ht="15">
      <c r="AD109" s="107"/>
      <c r="AE109" s="107"/>
      <c r="AF109" s="107"/>
      <c r="AG109" s="107"/>
      <c r="AH109" s="107"/>
      <c r="AI109" s="107"/>
      <c r="AJ109" s="107"/>
    </row>
    <row r="110" spans="30:36" ht="15">
      <c r="AD110" s="107"/>
      <c r="AE110" s="107"/>
      <c r="AF110" s="107"/>
      <c r="AG110" s="107"/>
      <c r="AH110" s="107"/>
      <c r="AI110" s="107"/>
      <c r="AJ110" s="107"/>
    </row>
    <row r="111" spans="30:36" ht="15">
      <c r="AD111" s="107"/>
      <c r="AE111" s="107"/>
      <c r="AF111" s="107"/>
      <c r="AG111" s="107"/>
      <c r="AH111" s="107"/>
      <c r="AI111" s="107"/>
      <c r="AJ111" s="107"/>
    </row>
    <row r="112" spans="30:36" ht="15">
      <c r="AD112" s="113"/>
      <c r="AE112" s="113"/>
      <c r="AF112" s="113"/>
      <c r="AG112" s="113"/>
      <c r="AH112" s="113"/>
      <c r="AI112" s="113"/>
      <c r="AJ112" s="113"/>
    </row>
    <row r="113" spans="30:36" ht="15">
      <c r="AD113" s="107"/>
      <c r="AE113" s="107"/>
      <c r="AF113" s="107"/>
      <c r="AG113" s="107"/>
      <c r="AH113" s="107"/>
      <c r="AI113" s="107"/>
      <c r="AJ113" s="107"/>
    </row>
    <row r="114" spans="30:36" ht="15">
      <c r="AD114" s="107"/>
      <c r="AE114" s="107"/>
      <c r="AF114" s="107"/>
      <c r="AG114" s="107"/>
      <c r="AH114" s="107"/>
      <c r="AI114" s="107"/>
      <c r="AJ114" s="107"/>
    </row>
    <row r="115" spans="30:36" ht="15">
      <c r="AD115" s="113"/>
      <c r="AE115" s="113"/>
      <c r="AF115" s="113"/>
      <c r="AG115" s="113"/>
      <c r="AH115" s="113"/>
      <c r="AI115" s="113"/>
      <c r="AJ115" s="113"/>
    </row>
    <row r="116" spans="30:36" ht="15">
      <c r="AD116" s="107"/>
      <c r="AE116" s="107"/>
      <c r="AF116" s="107"/>
      <c r="AG116" s="107"/>
      <c r="AH116" s="107"/>
      <c r="AI116" s="107"/>
      <c r="AJ116" s="107"/>
    </row>
    <row r="117" spans="30:36" ht="15">
      <c r="AD117" s="113"/>
      <c r="AE117" s="113"/>
      <c r="AF117" s="113"/>
      <c r="AG117" s="113"/>
      <c r="AH117" s="113"/>
      <c r="AI117" s="113"/>
      <c r="AJ117" s="113"/>
    </row>
    <row r="118" spans="30:36" ht="15">
      <c r="AD118" s="113"/>
      <c r="AE118" s="113"/>
      <c r="AF118" s="113"/>
      <c r="AG118" s="113"/>
      <c r="AH118" s="113"/>
      <c r="AI118" s="113"/>
      <c r="AJ118" s="113"/>
    </row>
    <row r="119" spans="30:36" ht="15">
      <c r="AD119" s="113"/>
      <c r="AE119" s="113"/>
      <c r="AF119" s="113"/>
      <c r="AG119" s="113"/>
      <c r="AH119" s="113"/>
      <c r="AI119" s="113"/>
      <c r="AJ119" s="113"/>
    </row>
    <row r="120" spans="30:36" ht="15">
      <c r="AD120" s="113"/>
      <c r="AE120" s="113"/>
      <c r="AF120" s="113"/>
      <c r="AG120" s="113"/>
      <c r="AH120" s="113"/>
      <c r="AI120" s="113"/>
      <c r="AJ120" s="113"/>
    </row>
    <row r="121" spans="30:36" ht="15">
      <c r="AD121" s="107"/>
      <c r="AE121" s="107"/>
      <c r="AF121" s="107"/>
      <c r="AG121" s="107"/>
      <c r="AH121" s="107"/>
      <c r="AI121" s="107"/>
      <c r="AJ121" s="107"/>
    </row>
    <row r="122" spans="30:36" ht="15">
      <c r="AD122" s="107"/>
      <c r="AE122" s="107"/>
      <c r="AF122" s="107"/>
      <c r="AG122" s="107"/>
      <c r="AH122" s="107"/>
      <c r="AI122" s="107"/>
      <c r="AJ122" s="107"/>
    </row>
    <row r="123" spans="30:36" ht="15">
      <c r="AD123" s="107"/>
      <c r="AE123" s="107"/>
      <c r="AF123" s="107"/>
      <c r="AG123" s="107"/>
      <c r="AH123" s="107"/>
      <c r="AI123" s="107"/>
      <c r="AJ123" s="107"/>
    </row>
    <row r="124" spans="30:36" ht="15">
      <c r="AD124" s="107"/>
      <c r="AE124" s="107"/>
      <c r="AF124" s="107"/>
      <c r="AG124" s="107"/>
      <c r="AH124" s="107"/>
      <c r="AI124" s="107"/>
      <c r="AJ124" s="107"/>
    </row>
    <row r="125" spans="30:36" ht="15">
      <c r="AD125" s="107"/>
      <c r="AE125" s="107"/>
      <c r="AF125" s="107"/>
      <c r="AG125" s="107"/>
      <c r="AH125" s="107"/>
      <c r="AI125" s="107"/>
      <c r="AJ125" s="107"/>
    </row>
    <row r="126" spans="30:36" ht="15">
      <c r="AD126" s="107"/>
      <c r="AE126" s="107"/>
      <c r="AF126" s="107"/>
      <c r="AG126" s="107"/>
      <c r="AH126" s="107"/>
      <c r="AI126" s="107"/>
      <c r="AJ126" s="107"/>
    </row>
    <row r="127" spans="30:36" ht="15">
      <c r="AD127" s="140"/>
      <c r="AE127" s="140"/>
      <c r="AF127" s="140"/>
      <c r="AG127" s="140"/>
      <c r="AH127" s="140"/>
      <c r="AI127" s="140"/>
      <c r="AJ127" s="140"/>
    </row>
    <row r="128" spans="30:36" ht="15">
      <c r="AD128" s="107"/>
      <c r="AE128" s="107"/>
      <c r="AF128" s="107"/>
      <c r="AG128" s="107"/>
      <c r="AH128" s="107"/>
      <c r="AI128" s="107"/>
      <c r="AJ128" s="107"/>
    </row>
    <row r="129" spans="30:36" ht="15">
      <c r="AD129" s="107"/>
      <c r="AE129" s="107"/>
      <c r="AF129" s="107"/>
      <c r="AG129" s="107"/>
      <c r="AH129" s="107"/>
      <c r="AI129" s="107"/>
      <c r="AJ129" s="107"/>
    </row>
    <row r="130" spans="30:36" ht="15">
      <c r="AD130" s="113"/>
      <c r="AE130" s="113"/>
      <c r="AF130" s="113"/>
      <c r="AG130" s="113"/>
      <c r="AH130" s="113"/>
      <c r="AI130" s="113"/>
      <c r="AJ130" s="113"/>
    </row>
    <row r="131" spans="30:36" ht="15">
      <c r="AD131" s="107"/>
      <c r="AE131" s="107"/>
      <c r="AF131" s="107"/>
      <c r="AG131" s="107"/>
      <c r="AH131" s="107"/>
      <c r="AI131" s="107"/>
      <c r="AJ131" s="107"/>
    </row>
    <row r="132" spans="30:36" ht="15">
      <c r="AD132" s="107"/>
      <c r="AE132" s="107"/>
      <c r="AF132" s="107"/>
      <c r="AG132" s="107"/>
      <c r="AH132" s="107"/>
      <c r="AI132" s="107"/>
      <c r="AJ132" s="107"/>
    </row>
    <row r="133" spans="30:36" ht="15">
      <c r="AD133" s="107"/>
      <c r="AE133" s="107"/>
      <c r="AF133" s="107"/>
      <c r="AG133" s="107"/>
      <c r="AH133" s="107"/>
      <c r="AI133" s="107"/>
      <c r="AJ133" s="107"/>
    </row>
    <row r="134" spans="30:36" ht="15">
      <c r="AD134" s="107"/>
      <c r="AE134" s="107"/>
      <c r="AF134" s="107"/>
      <c r="AG134" s="107"/>
      <c r="AH134" s="107"/>
      <c r="AI134" s="107"/>
      <c r="AJ134" s="107"/>
    </row>
    <row r="135" spans="30:36" ht="15">
      <c r="AD135" s="107"/>
      <c r="AE135" s="107"/>
      <c r="AF135" s="107"/>
      <c r="AG135" s="107"/>
      <c r="AH135" s="107"/>
      <c r="AI135" s="107"/>
      <c r="AJ135" s="107"/>
    </row>
    <row r="136" spans="30:36" ht="15.75">
      <c r="AD136" s="78"/>
      <c r="AE136" s="78"/>
      <c r="AF136" s="78"/>
      <c r="AG136" s="78"/>
      <c r="AH136" s="78"/>
      <c r="AI136" s="78"/>
      <c r="AJ136" s="78"/>
    </row>
    <row r="137" spans="30:36" ht="15.75">
      <c r="AD137" s="138"/>
      <c r="AE137" s="138"/>
      <c r="AF137" s="138"/>
      <c r="AG137" s="138"/>
      <c r="AH137" s="138"/>
      <c r="AI137" s="138"/>
      <c r="AJ137" s="138"/>
    </row>
    <row r="138" spans="30:36" ht="15.75">
      <c r="AD138" s="78"/>
      <c r="AE138" s="78"/>
      <c r="AF138" s="78"/>
      <c r="AG138" s="78"/>
      <c r="AH138" s="78"/>
      <c r="AI138" s="78"/>
      <c r="AJ138" s="78"/>
    </row>
    <row r="139" spans="30:36" ht="15.75">
      <c r="AD139" s="78"/>
      <c r="AE139" s="78"/>
      <c r="AF139" s="78"/>
      <c r="AG139" s="78"/>
      <c r="AH139" s="78"/>
      <c r="AI139" s="78"/>
      <c r="AJ139" s="78"/>
    </row>
    <row r="140" spans="30:36" ht="15.75">
      <c r="AD140" s="139"/>
      <c r="AE140" s="139"/>
      <c r="AF140" s="139"/>
      <c r="AG140" s="139"/>
      <c r="AH140" s="139"/>
      <c r="AI140" s="139"/>
      <c r="AJ140" s="139"/>
    </row>
    <row r="141" spans="30:36" ht="12.75">
      <c r="AD141" s="6"/>
      <c r="AE141" s="6"/>
      <c r="AF141" s="6"/>
      <c r="AG141" s="6"/>
      <c r="AH141" s="6"/>
      <c r="AI141" s="6"/>
      <c r="AJ141" s="6"/>
    </row>
    <row r="142" spans="30:36" ht="12.75">
      <c r="AD142" s="49"/>
      <c r="AE142" s="49"/>
      <c r="AF142" s="49"/>
      <c r="AG142" s="49"/>
      <c r="AH142" s="49"/>
      <c r="AI142" s="49"/>
      <c r="AJ142" s="49"/>
    </row>
    <row r="143" spans="30:36" ht="12.75">
      <c r="AD143" s="49"/>
      <c r="AE143" s="49"/>
      <c r="AF143" s="49"/>
      <c r="AG143" s="49"/>
      <c r="AH143" s="49"/>
      <c r="AI143" s="49"/>
      <c r="AJ143" s="49"/>
    </row>
    <row r="144" spans="30:36" ht="12.75">
      <c r="AD144" s="49"/>
      <c r="AE144" s="49"/>
      <c r="AF144" s="49"/>
      <c r="AG144" s="49"/>
      <c r="AH144" s="49"/>
      <c r="AI144" s="49"/>
      <c r="AJ144" s="49"/>
    </row>
    <row r="145" spans="30:36" ht="12.75">
      <c r="AD145" s="49"/>
      <c r="AE145" s="49"/>
      <c r="AF145" s="49"/>
      <c r="AG145" s="49"/>
      <c r="AH145" s="49"/>
      <c r="AI145" s="49"/>
      <c r="AJ145" s="49"/>
    </row>
    <row r="146" spans="30:36" ht="12.75">
      <c r="AD146" s="49"/>
      <c r="AE146" s="49"/>
      <c r="AF146" s="49"/>
      <c r="AG146" s="49"/>
      <c r="AH146" s="49"/>
      <c r="AI146" s="49"/>
      <c r="AJ146" s="49"/>
    </row>
    <row r="147" spans="30:36" ht="12.75">
      <c r="AD147" s="49"/>
      <c r="AE147" s="49"/>
      <c r="AF147" s="49"/>
      <c r="AG147" s="49"/>
      <c r="AH147" s="49"/>
      <c r="AI147" s="49"/>
      <c r="AJ147" s="49"/>
    </row>
    <row r="148" spans="30:36" ht="12.75">
      <c r="AD148" s="49"/>
      <c r="AE148" s="49"/>
      <c r="AF148" s="49"/>
      <c r="AG148" s="49"/>
      <c r="AH148" s="49"/>
      <c r="AI148" s="49"/>
      <c r="AJ148" s="49"/>
    </row>
    <row r="149" spans="30:36" ht="12.75">
      <c r="AD149" s="49"/>
      <c r="AE149" s="49"/>
      <c r="AF149" s="49"/>
      <c r="AG149" s="49"/>
      <c r="AH149" s="49"/>
      <c r="AI149" s="49"/>
      <c r="AJ149" s="49"/>
    </row>
    <row r="150" spans="30:36" ht="12.75">
      <c r="AD150" s="49"/>
      <c r="AE150" s="49"/>
      <c r="AF150" s="49"/>
      <c r="AG150" s="49"/>
      <c r="AH150" s="49"/>
      <c r="AI150" s="49"/>
      <c r="AJ150" s="49"/>
    </row>
    <row r="151" spans="30:36" ht="12.75">
      <c r="AD151" s="49"/>
      <c r="AE151" s="49"/>
      <c r="AF151" s="49"/>
      <c r="AG151" s="49"/>
      <c r="AH151" s="49"/>
      <c r="AI151" s="49"/>
      <c r="AJ151" s="49"/>
    </row>
    <row r="152" spans="30:36" ht="12.75">
      <c r="AD152" s="49"/>
      <c r="AE152" s="49"/>
      <c r="AF152" s="49"/>
      <c r="AG152" s="49"/>
      <c r="AH152" s="49"/>
      <c r="AI152" s="49"/>
      <c r="AJ152" s="49"/>
    </row>
    <row r="153" spans="30:36" ht="15.75">
      <c r="AD153" s="7"/>
      <c r="AE153" s="7"/>
      <c r="AF153" s="7"/>
      <c r="AG153" s="7"/>
      <c r="AH153" s="7"/>
      <c r="AI153" s="7"/>
      <c r="AJ153" s="7"/>
    </row>
    <row r="154" spans="30:36" ht="15.75">
      <c r="AD154" s="7"/>
      <c r="AE154" s="7"/>
      <c r="AF154" s="7"/>
      <c r="AG154" s="7"/>
      <c r="AH154" s="7"/>
      <c r="AI154" s="7"/>
      <c r="AJ154" s="7"/>
    </row>
    <row r="155" spans="30:36" ht="15.75">
      <c r="AD155" s="7"/>
      <c r="AE155" s="7"/>
      <c r="AF155" s="7"/>
      <c r="AG155" s="7"/>
      <c r="AH155" s="7"/>
      <c r="AI155" s="7"/>
      <c r="AJ155" s="7"/>
    </row>
    <row r="156" spans="30:36" ht="15.75">
      <c r="AD156" s="7"/>
      <c r="AE156" s="7"/>
      <c r="AF156" s="7"/>
      <c r="AG156" s="7"/>
      <c r="AH156" s="7"/>
      <c r="AI156" s="7"/>
      <c r="AJ156" s="7"/>
    </row>
    <row r="157" spans="30:36" ht="12.75">
      <c r="AD157" s="49"/>
      <c r="AE157" s="49"/>
      <c r="AF157" s="49"/>
      <c r="AG157" s="49"/>
      <c r="AH157" s="49"/>
      <c r="AI157" s="49"/>
      <c r="AJ157" s="49"/>
    </row>
    <row r="158" spans="30:36" ht="12.75">
      <c r="AD158" s="49"/>
      <c r="AE158" s="49"/>
      <c r="AF158" s="49"/>
      <c r="AG158" s="49"/>
      <c r="AH158" s="49"/>
      <c r="AI158" s="49"/>
      <c r="AJ158" s="49"/>
    </row>
    <row r="159" spans="30:36" ht="12.75">
      <c r="AD159" s="49"/>
      <c r="AE159" s="49"/>
      <c r="AF159" s="49"/>
      <c r="AG159" s="49"/>
      <c r="AH159" s="49"/>
      <c r="AI159" s="49"/>
      <c r="AJ159" s="49"/>
    </row>
    <row r="160" spans="30:36" ht="12.75">
      <c r="AD160" s="49"/>
      <c r="AE160" s="49"/>
      <c r="AF160" s="49"/>
      <c r="AG160" s="49"/>
      <c r="AH160" s="49"/>
      <c r="AI160" s="49"/>
      <c r="AJ160" s="49"/>
    </row>
    <row r="161" spans="30:36" ht="12.75">
      <c r="AD161" s="49"/>
      <c r="AE161" s="49"/>
      <c r="AF161" s="49"/>
      <c r="AG161" s="49"/>
      <c r="AH161" s="49"/>
      <c r="AI161" s="49"/>
      <c r="AJ161" s="49"/>
    </row>
    <row r="162" spans="30:36" ht="12.75">
      <c r="AD162" s="49"/>
      <c r="AE162" s="49"/>
      <c r="AF162" s="49"/>
      <c r="AG162" s="49"/>
      <c r="AH162" s="49"/>
      <c r="AI162" s="49"/>
      <c r="AJ162" s="49"/>
    </row>
    <row r="163" spans="30:36" ht="12.75">
      <c r="AD163" s="49"/>
      <c r="AE163" s="49"/>
      <c r="AF163" s="49"/>
      <c r="AG163" s="49"/>
      <c r="AH163" s="49"/>
      <c r="AI163" s="49"/>
      <c r="AJ163" s="49"/>
    </row>
    <row r="164" spans="30:36" ht="12.75">
      <c r="AD164" s="49"/>
      <c r="AE164" s="49"/>
      <c r="AF164" s="49"/>
      <c r="AG164" s="49"/>
      <c r="AH164" s="49"/>
      <c r="AI164" s="49"/>
      <c r="AJ164" s="49"/>
    </row>
    <row r="165" spans="30:36" ht="12.75">
      <c r="AD165" s="49"/>
      <c r="AE165" s="49"/>
      <c r="AF165" s="49"/>
      <c r="AG165" s="49"/>
      <c r="AH165" s="49"/>
      <c r="AI165" s="49"/>
      <c r="AJ165" s="49"/>
    </row>
    <row r="166" spans="30:36" ht="12.75">
      <c r="AD166" s="49"/>
      <c r="AE166" s="49"/>
      <c r="AF166" s="49"/>
      <c r="AG166" s="49"/>
      <c r="AH166" s="49"/>
      <c r="AI166" s="49"/>
      <c r="AJ166" s="49"/>
    </row>
    <row r="167" spans="30:36" ht="12.75">
      <c r="AD167" s="49"/>
      <c r="AE167" s="49"/>
      <c r="AF167" s="49"/>
      <c r="AG167" s="49"/>
      <c r="AH167" s="49"/>
      <c r="AI167" s="49"/>
      <c r="AJ167" s="49"/>
    </row>
    <row r="168" spans="30:36" ht="12.75">
      <c r="AD168" s="134"/>
      <c r="AE168" s="134"/>
      <c r="AF168" s="134"/>
      <c r="AG168" s="134"/>
      <c r="AH168" s="134"/>
      <c r="AI168" s="134"/>
      <c r="AJ168" s="134"/>
    </row>
    <row r="169" spans="30:36" ht="12.75">
      <c r="AD169" s="49"/>
      <c r="AE169" s="49"/>
      <c r="AF169" s="49"/>
      <c r="AG169" s="49"/>
      <c r="AH169" s="49"/>
      <c r="AI169" s="49"/>
      <c r="AJ169" s="49"/>
    </row>
    <row r="170" spans="30:36" ht="12.75">
      <c r="AD170" s="49"/>
      <c r="AE170" s="49"/>
      <c r="AF170" s="49"/>
      <c r="AG170" s="49"/>
      <c r="AH170" s="49"/>
      <c r="AI170" s="49"/>
      <c r="AJ170" s="49"/>
    </row>
    <row r="171" spans="30:36" ht="12.75">
      <c r="AD171" s="49"/>
      <c r="AE171" s="49"/>
      <c r="AF171" s="49"/>
      <c r="AG171" s="49"/>
      <c r="AH171" s="49"/>
      <c r="AI171" s="49"/>
      <c r="AJ171" s="49"/>
    </row>
    <row r="172" spans="30:36" ht="12.75">
      <c r="AD172" s="6"/>
      <c r="AE172" s="6"/>
      <c r="AF172" s="6"/>
      <c r="AG172" s="6"/>
      <c r="AH172" s="6"/>
      <c r="AI172" s="6"/>
      <c r="AJ172" s="6"/>
    </row>
    <row r="173" spans="30:36" ht="12.75">
      <c r="AD173" s="49"/>
      <c r="AE173" s="49"/>
      <c r="AF173" s="49"/>
      <c r="AG173" s="49"/>
      <c r="AH173" s="49"/>
      <c r="AI173" s="49"/>
      <c r="AJ173" s="49"/>
    </row>
    <row r="174" spans="30:36" ht="12.75">
      <c r="AD174" s="6"/>
      <c r="AE174" s="6"/>
      <c r="AF174" s="6"/>
      <c r="AG174" s="6"/>
      <c r="AH174" s="6"/>
      <c r="AI174" s="6"/>
      <c r="AJ174" s="6"/>
    </row>
    <row r="175" spans="30:36" ht="12.75">
      <c r="AD175" s="6"/>
      <c r="AE175" s="6"/>
      <c r="AF175" s="6"/>
      <c r="AG175" s="6"/>
      <c r="AH175" s="6"/>
      <c r="AI175" s="6"/>
      <c r="AJ175" s="6"/>
    </row>
    <row r="176" spans="30:36" ht="12.75">
      <c r="AD176" s="49"/>
      <c r="AE176" s="49"/>
      <c r="AF176" s="49"/>
      <c r="AG176" s="49"/>
      <c r="AH176" s="49"/>
      <c r="AI176" s="49"/>
      <c r="AJ176" s="49"/>
    </row>
    <row r="177" spans="30:36" ht="12.75">
      <c r="AD177" s="49"/>
      <c r="AE177" s="49"/>
      <c r="AF177" s="49"/>
      <c r="AG177" s="49"/>
      <c r="AH177" s="49"/>
      <c r="AI177" s="49"/>
      <c r="AJ177" s="49"/>
    </row>
    <row r="178" spans="30:36" ht="12.75">
      <c r="AD178" s="49"/>
      <c r="AE178" s="49"/>
      <c r="AF178" s="49"/>
      <c r="AG178" s="49"/>
      <c r="AH178" s="49"/>
      <c r="AI178" s="49"/>
      <c r="AJ178" s="49"/>
    </row>
    <row r="179" spans="30:36" ht="12.75">
      <c r="AD179" s="49"/>
      <c r="AE179" s="49"/>
      <c r="AF179" s="49"/>
      <c r="AG179" s="49"/>
      <c r="AH179" s="49"/>
      <c r="AI179" s="49"/>
      <c r="AJ179" s="49"/>
    </row>
    <row r="180" spans="30:36" ht="12.75">
      <c r="AD180" s="6"/>
      <c r="AE180" s="6"/>
      <c r="AF180" s="6"/>
      <c r="AG180" s="6"/>
      <c r="AH180" s="6"/>
      <c r="AI180" s="6"/>
      <c r="AJ180" s="6"/>
    </row>
    <row r="181" spans="30:36" ht="12.75">
      <c r="AD181" s="49"/>
      <c r="AE181" s="49"/>
      <c r="AF181" s="49"/>
      <c r="AG181" s="49"/>
      <c r="AH181" s="49"/>
      <c r="AI181" s="49"/>
      <c r="AJ181" s="49"/>
    </row>
    <row r="182" spans="30:36" ht="12.75">
      <c r="AD182" s="49"/>
      <c r="AE182" s="49"/>
      <c r="AF182" s="49"/>
      <c r="AG182" s="49"/>
      <c r="AH182" s="49"/>
      <c r="AI182" s="49"/>
      <c r="AJ182" s="49"/>
    </row>
    <row r="183" spans="30:36" ht="12.75">
      <c r="AD183" s="6"/>
      <c r="AE183" s="6"/>
      <c r="AF183" s="6"/>
      <c r="AG183" s="6"/>
      <c r="AH183" s="6"/>
      <c r="AI183" s="6"/>
      <c r="AJ183" s="6"/>
    </row>
    <row r="184" spans="30:36" ht="12.75">
      <c r="AD184" s="49"/>
      <c r="AE184" s="49"/>
      <c r="AF184" s="49"/>
      <c r="AG184" s="49"/>
      <c r="AH184" s="49"/>
      <c r="AI184" s="49"/>
      <c r="AJ184" s="49"/>
    </row>
    <row r="185" spans="30:36" ht="12.75">
      <c r="AD185" s="6"/>
      <c r="AE185" s="6"/>
      <c r="AF185" s="6"/>
      <c r="AG185" s="6"/>
      <c r="AH185" s="6"/>
      <c r="AI185" s="6"/>
      <c r="AJ185" s="6"/>
    </row>
    <row r="186" spans="30:36" ht="12.75">
      <c r="AD186" s="6"/>
      <c r="AE186" s="6"/>
      <c r="AF186" s="6"/>
      <c r="AG186" s="6"/>
      <c r="AH186" s="6"/>
      <c r="AI186" s="6"/>
      <c r="AJ186" s="6"/>
    </row>
    <row r="187" spans="30:36" ht="12.75">
      <c r="AD187" s="6"/>
      <c r="AE187" s="6"/>
      <c r="AF187" s="6"/>
      <c r="AG187" s="6"/>
      <c r="AH187" s="6"/>
      <c r="AI187" s="6"/>
      <c r="AJ187" s="6"/>
    </row>
    <row r="188" spans="30:36" ht="12.75">
      <c r="AD188" s="6"/>
      <c r="AE188" s="6"/>
      <c r="AF188" s="6"/>
      <c r="AG188" s="6"/>
      <c r="AH188" s="6"/>
      <c r="AI188" s="6"/>
      <c r="AJ188" s="6"/>
    </row>
    <row r="189" spans="30:36" ht="12.75">
      <c r="AD189" s="49"/>
      <c r="AE189" s="49"/>
      <c r="AF189" s="49"/>
      <c r="AG189" s="49"/>
      <c r="AH189" s="49"/>
      <c r="AI189" s="49"/>
      <c r="AJ189" s="49"/>
    </row>
    <row r="190" spans="30:36" ht="12.75">
      <c r="AD190" s="49"/>
      <c r="AE190" s="49"/>
      <c r="AF190" s="49"/>
      <c r="AG190" s="49"/>
      <c r="AH190" s="49"/>
      <c r="AI190" s="49"/>
      <c r="AJ190" s="49"/>
    </row>
    <row r="191" spans="30:36" ht="12.75">
      <c r="AD191" s="49"/>
      <c r="AE191" s="49"/>
      <c r="AF191" s="49"/>
      <c r="AG191" s="49"/>
      <c r="AH191" s="49"/>
      <c r="AI191" s="49"/>
      <c r="AJ191" s="49"/>
    </row>
    <row r="192" spans="30:36" ht="12.75">
      <c r="AD192" s="49"/>
      <c r="AE192" s="49"/>
      <c r="AF192" s="49"/>
      <c r="AG192" s="49"/>
      <c r="AH192" s="49"/>
      <c r="AI192" s="49"/>
      <c r="AJ192" s="49"/>
    </row>
    <row r="193" spans="30:36" ht="12.75">
      <c r="AD193" s="49"/>
      <c r="AE193" s="49"/>
      <c r="AF193" s="49"/>
      <c r="AG193" s="49"/>
      <c r="AH193" s="49"/>
      <c r="AI193" s="49"/>
      <c r="AJ193" s="49"/>
    </row>
    <row r="194" spans="30:36" ht="12.75">
      <c r="AD194" s="49"/>
      <c r="AE194" s="49"/>
      <c r="AF194" s="49"/>
      <c r="AG194" s="49"/>
      <c r="AH194" s="49"/>
      <c r="AI194" s="49"/>
      <c r="AJ194" s="49"/>
    </row>
    <row r="195" spans="30:36" ht="12.75">
      <c r="AD195" s="109"/>
      <c r="AE195" s="109"/>
      <c r="AF195" s="109"/>
      <c r="AG195" s="109"/>
      <c r="AH195" s="109"/>
      <c r="AI195" s="109"/>
      <c r="AJ195" s="109"/>
    </row>
    <row r="196" spans="30:36" ht="12.75">
      <c r="AD196" s="49"/>
      <c r="AE196" s="49"/>
      <c r="AF196" s="49"/>
      <c r="AG196" s="49"/>
      <c r="AH196" s="49"/>
      <c r="AI196" s="49"/>
      <c r="AJ196" s="49"/>
    </row>
    <row r="197" spans="30:36" ht="12.75">
      <c r="AD197" s="49"/>
      <c r="AE197" s="49"/>
      <c r="AF197" s="49"/>
      <c r="AG197" s="49"/>
      <c r="AH197" s="49"/>
      <c r="AI197" s="49"/>
      <c r="AJ197" s="49"/>
    </row>
    <row r="198" spans="30:36" ht="12.75">
      <c r="AD198" s="6"/>
      <c r="AE198" s="6"/>
      <c r="AF198" s="6"/>
      <c r="AG198" s="6"/>
      <c r="AH198" s="6"/>
      <c r="AI198" s="6"/>
      <c r="AJ198" s="6"/>
    </row>
    <row r="199" spans="30:36" ht="12.75">
      <c r="AD199" s="49"/>
      <c r="AE199" s="49"/>
      <c r="AF199" s="49"/>
      <c r="AG199" s="49"/>
      <c r="AH199" s="49"/>
      <c r="AI199" s="49"/>
      <c r="AJ199" s="49"/>
    </row>
    <row r="200" spans="30:36" ht="12.75">
      <c r="AD200" s="49"/>
      <c r="AE200" s="49"/>
      <c r="AF200" s="49"/>
      <c r="AG200" s="49"/>
      <c r="AH200" s="49"/>
      <c r="AI200" s="49"/>
      <c r="AJ200" s="49"/>
    </row>
    <row r="201" spans="30:36" ht="12.75">
      <c r="AD201" s="49"/>
      <c r="AE201" s="49"/>
      <c r="AF201" s="49"/>
      <c r="AG201" s="49"/>
      <c r="AH201" s="49"/>
      <c r="AI201" s="49"/>
      <c r="AJ201" s="49"/>
    </row>
    <row r="202" spans="30:36" ht="12.75">
      <c r="AD202" s="49"/>
      <c r="AE202" s="49"/>
      <c r="AF202" s="49"/>
      <c r="AG202" s="49"/>
      <c r="AH202" s="49"/>
      <c r="AI202" s="49"/>
      <c r="AJ202" s="49"/>
    </row>
    <row r="203" spans="30:36" ht="12.75">
      <c r="AD203" s="49"/>
      <c r="AE203" s="49"/>
      <c r="AF203" s="49"/>
      <c r="AG203" s="49"/>
      <c r="AH203" s="49"/>
      <c r="AI203" s="49"/>
      <c r="AJ203" s="49"/>
    </row>
    <row r="204" spans="30:36" ht="12.75">
      <c r="AD204" s="49"/>
      <c r="AE204" s="49"/>
      <c r="AF204" s="49"/>
      <c r="AG204" s="49"/>
      <c r="AH204" s="49"/>
      <c r="AI204" s="49"/>
      <c r="AJ204" s="49"/>
    </row>
    <row r="205" spans="30:36" ht="12.75">
      <c r="AD205" s="49"/>
      <c r="AE205" s="49"/>
      <c r="AF205" s="49"/>
      <c r="AG205" s="49"/>
      <c r="AH205" s="49"/>
      <c r="AI205" s="49"/>
      <c r="AJ205" s="49"/>
    </row>
    <row r="206" spans="30:36" ht="12.75">
      <c r="AD206" s="49"/>
      <c r="AE206" s="49"/>
      <c r="AF206" s="49"/>
      <c r="AG206" s="49"/>
      <c r="AH206" s="49"/>
      <c r="AI206" s="49"/>
      <c r="AJ206" s="49"/>
    </row>
    <row r="207" spans="30:36" ht="12.75">
      <c r="AD207" s="49"/>
      <c r="AE207" s="49"/>
      <c r="AF207" s="49"/>
      <c r="AG207" s="49"/>
      <c r="AH207" s="49"/>
      <c r="AI207" s="49"/>
      <c r="AJ207" s="49"/>
    </row>
    <row r="208" spans="30:36" ht="12.75">
      <c r="AD208" s="49"/>
      <c r="AE208" s="49"/>
      <c r="AF208" s="49"/>
      <c r="AG208" s="49"/>
      <c r="AH208" s="49"/>
      <c r="AI208" s="49"/>
      <c r="AJ208" s="49"/>
    </row>
    <row r="209" spans="30:36" ht="12.75">
      <c r="AD209" s="49"/>
      <c r="AE209" s="49"/>
      <c r="AF209" s="49"/>
      <c r="AG209" s="49"/>
      <c r="AH209" s="49"/>
      <c r="AI209" s="49"/>
      <c r="AJ209" s="49"/>
    </row>
    <row r="210" spans="30:36" ht="12.75">
      <c r="AD210" s="49"/>
      <c r="AE210" s="49"/>
      <c r="AF210" s="49"/>
      <c r="AG210" s="49"/>
      <c r="AH210" s="49"/>
      <c r="AI210" s="49"/>
      <c r="AJ210" s="49"/>
    </row>
    <row r="211" spans="30:36" ht="12.75">
      <c r="AD211" s="49"/>
      <c r="AE211" s="49"/>
      <c r="AF211" s="49"/>
      <c r="AG211" s="49"/>
      <c r="AH211" s="49"/>
      <c r="AI211" s="49"/>
      <c r="AJ211" s="49"/>
    </row>
    <row r="212" spans="30:36" ht="12.75">
      <c r="AD212" s="6"/>
      <c r="AE212" s="6"/>
      <c r="AF212" s="6"/>
      <c r="AG212" s="6"/>
      <c r="AH212" s="6"/>
      <c r="AI212" s="6"/>
      <c r="AJ212" s="6"/>
    </row>
    <row r="213" spans="30:36" ht="12.75">
      <c r="AD213" s="49"/>
      <c r="AE213" s="49"/>
      <c r="AF213" s="49"/>
      <c r="AG213" s="49"/>
      <c r="AH213" s="49"/>
      <c r="AI213" s="49"/>
      <c r="AJ213" s="49"/>
    </row>
    <row r="214" spans="30:36" ht="12.75">
      <c r="AD214" s="49"/>
      <c r="AE214" s="49"/>
      <c r="AF214" s="49"/>
      <c r="AG214" s="49"/>
      <c r="AH214" s="49"/>
      <c r="AI214" s="49"/>
      <c r="AJ214" s="49"/>
    </row>
    <row r="215" spans="30:36" ht="12.75">
      <c r="AD215" s="109"/>
      <c r="AE215" s="109"/>
      <c r="AF215" s="109"/>
      <c r="AG215" s="109"/>
      <c r="AH215" s="109"/>
      <c r="AI215" s="109"/>
      <c r="AJ215" s="109"/>
    </row>
    <row r="216" spans="30:36" ht="12.75">
      <c r="AD216" s="6"/>
      <c r="AE216" s="6"/>
      <c r="AF216" s="6"/>
      <c r="AG216" s="6"/>
      <c r="AH216" s="6"/>
      <c r="AI216" s="6"/>
      <c r="AJ216" s="6"/>
    </row>
    <row r="217" spans="30:36" ht="12.75">
      <c r="AD217" s="49"/>
      <c r="AE217" s="49"/>
      <c r="AF217" s="49"/>
      <c r="AG217" s="49"/>
      <c r="AH217" s="49"/>
      <c r="AI217" s="49"/>
      <c r="AJ217" s="49"/>
    </row>
    <row r="218" spans="30:36" ht="12.75">
      <c r="AD218" s="49"/>
      <c r="AE218" s="49"/>
      <c r="AF218" s="49"/>
      <c r="AG218" s="49"/>
      <c r="AH218" s="49"/>
      <c r="AI218" s="49"/>
      <c r="AJ218" s="49"/>
    </row>
    <row r="219" spans="30:36" ht="12.75">
      <c r="AD219" s="49"/>
      <c r="AE219" s="49"/>
      <c r="AF219" s="49"/>
      <c r="AG219" s="49"/>
      <c r="AH219" s="49"/>
      <c r="AI219" s="49"/>
      <c r="AJ219" s="49"/>
    </row>
    <row r="220" spans="30:36" ht="12.75">
      <c r="AD220" s="49"/>
      <c r="AE220" s="49"/>
      <c r="AF220" s="49"/>
      <c r="AG220" s="49"/>
      <c r="AH220" s="49"/>
      <c r="AI220" s="49"/>
      <c r="AJ220" s="49"/>
    </row>
    <row r="221" spans="30:36" ht="12.75">
      <c r="AD221" s="49"/>
      <c r="AE221" s="49"/>
      <c r="AF221" s="49"/>
      <c r="AG221" s="49"/>
      <c r="AH221" s="49"/>
      <c r="AI221" s="49"/>
      <c r="AJ221" s="49"/>
    </row>
    <row r="222" spans="30:36" ht="15.75">
      <c r="AD222" s="7"/>
      <c r="AE222" s="7"/>
      <c r="AF222" s="7"/>
      <c r="AG222" s="7"/>
      <c r="AH222" s="7"/>
      <c r="AI222" s="7"/>
      <c r="AJ222" s="7"/>
    </row>
    <row r="223" spans="30:36" ht="15.75">
      <c r="AD223" s="7"/>
      <c r="AE223" s="7"/>
      <c r="AF223" s="7"/>
      <c r="AG223" s="7"/>
      <c r="AH223" s="7"/>
      <c r="AI223" s="7"/>
      <c r="AJ223" s="7"/>
    </row>
    <row r="224" spans="30:36" ht="15.75">
      <c r="AD224" s="7"/>
      <c r="AE224" s="7"/>
      <c r="AF224" s="7"/>
      <c r="AG224" s="7"/>
      <c r="AH224" s="7"/>
      <c r="AI224" s="7"/>
      <c r="AJ224" s="7"/>
    </row>
    <row r="225" spans="30:36" ht="15.75">
      <c r="AD225" s="7"/>
      <c r="AE225" s="7"/>
      <c r="AF225" s="7"/>
      <c r="AG225" s="7"/>
      <c r="AH225" s="7"/>
      <c r="AI225" s="7"/>
      <c r="AJ225" s="7"/>
    </row>
    <row r="226" spans="30:36" ht="12.75">
      <c r="AD226" s="49"/>
      <c r="AE226" s="49"/>
      <c r="AF226" s="49"/>
      <c r="AG226" s="49"/>
      <c r="AH226" s="49"/>
      <c r="AI226" s="49"/>
      <c r="AJ226" s="49"/>
    </row>
    <row r="227" spans="30:36" ht="12.75">
      <c r="AD227" s="49"/>
      <c r="AE227" s="49"/>
      <c r="AF227" s="49"/>
      <c r="AG227" s="49"/>
      <c r="AH227" s="49"/>
      <c r="AI227" s="49"/>
      <c r="AJ227" s="49"/>
    </row>
    <row r="228" spans="30:36" ht="12.75">
      <c r="AD228" s="49"/>
      <c r="AE228" s="49"/>
      <c r="AF228" s="49"/>
      <c r="AG228" s="49"/>
      <c r="AH228" s="49"/>
      <c r="AI228" s="49"/>
      <c r="AJ228" s="49"/>
    </row>
    <row r="229" spans="30:36" ht="12.75">
      <c r="AD229" s="49"/>
      <c r="AE229" s="49"/>
      <c r="AF229" s="49"/>
      <c r="AG229" s="49"/>
      <c r="AH229" s="49"/>
      <c r="AI229" s="49"/>
      <c r="AJ229" s="49"/>
    </row>
    <row r="230" spans="30:36" ht="12.75">
      <c r="AD230" s="49"/>
      <c r="AE230" s="49"/>
      <c r="AF230" s="49"/>
      <c r="AG230" s="49"/>
      <c r="AH230" s="49"/>
      <c r="AI230" s="49"/>
      <c r="AJ230" s="49"/>
    </row>
    <row r="231" spans="30:36" ht="12.75">
      <c r="AD231" s="49"/>
      <c r="AE231" s="49"/>
      <c r="AF231" s="49"/>
      <c r="AG231" s="49"/>
      <c r="AH231" s="49"/>
      <c r="AI231" s="49"/>
      <c r="AJ231" s="49"/>
    </row>
    <row r="232" spans="30:36" ht="12.75">
      <c r="AD232" s="49"/>
      <c r="AE232" s="49"/>
      <c r="AF232" s="49"/>
      <c r="AG232" s="49"/>
      <c r="AH232" s="49"/>
      <c r="AI232" s="49"/>
      <c r="AJ232" s="49"/>
    </row>
    <row r="233" spans="30:36" ht="12.75">
      <c r="AD233" s="49"/>
      <c r="AE233" s="49"/>
      <c r="AF233" s="49"/>
      <c r="AG233" s="49"/>
      <c r="AH233" s="49"/>
      <c r="AI233" s="49"/>
      <c r="AJ233" s="49"/>
    </row>
    <row r="234" spans="30:36" ht="12.75">
      <c r="AD234" s="49"/>
      <c r="AE234" s="49"/>
      <c r="AF234" s="49"/>
      <c r="AG234" s="49"/>
      <c r="AH234" s="49"/>
      <c r="AI234" s="49"/>
      <c r="AJ234" s="49"/>
    </row>
    <row r="235" spans="30:36" ht="12.75">
      <c r="AD235" s="49"/>
      <c r="AE235" s="49"/>
      <c r="AF235" s="49"/>
      <c r="AG235" s="49"/>
      <c r="AH235" s="49"/>
      <c r="AI235" s="49"/>
      <c r="AJ235" s="49"/>
    </row>
    <row r="236" spans="30:36" ht="12.75">
      <c r="AD236" s="49"/>
      <c r="AE236" s="49"/>
      <c r="AF236" s="49"/>
      <c r="AG236" s="49"/>
      <c r="AH236" s="49"/>
      <c r="AI236" s="49"/>
      <c r="AJ236" s="49"/>
    </row>
    <row r="237" spans="30:36" ht="12.75">
      <c r="AD237" s="49"/>
      <c r="AE237" s="49"/>
      <c r="AF237" s="49"/>
      <c r="AG237" s="49"/>
      <c r="AH237" s="49"/>
      <c r="AI237" s="49"/>
      <c r="AJ237" s="49"/>
    </row>
    <row r="238" spans="30:36" ht="12.75">
      <c r="AD238" s="49"/>
      <c r="AE238" s="49"/>
      <c r="AF238" s="49"/>
      <c r="AG238" s="49"/>
      <c r="AH238" s="49"/>
      <c r="AI238" s="49"/>
      <c r="AJ238" s="49"/>
    </row>
    <row r="239" spans="30:36" ht="12.75">
      <c r="AD239" s="49"/>
      <c r="AE239" s="49"/>
      <c r="AF239" s="49"/>
      <c r="AG239" s="49"/>
      <c r="AH239" s="49"/>
      <c r="AI239" s="49"/>
      <c r="AJ239" s="49"/>
    </row>
    <row r="240" spans="30:36" ht="12.75">
      <c r="AD240" s="49"/>
      <c r="AE240" s="49"/>
      <c r="AF240" s="49"/>
      <c r="AG240" s="49"/>
      <c r="AH240" s="49"/>
      <c r="AI240" s="49"/>
      <c r="AJ240" s="49"/>
    </row>
    <row r="241" spans="30:36" ht="12.75">
      <c r="AD241" s="49"/>
      <c r="AE241" s="49"/>
      <c r="AF241" s="49"/>
      <c r="AG241" s="49"/>
      <c r="AH241" s="49"/>
      <c r="AI241" s="49"/>
      <c r="AJ241" s="49"/>
    </row>
    <row r="242" spans="30:36" ht="12.75">
      <c r="AD242" s="49"/>
      <c r="AE242" s="49"/>
      <c r="AF242" s="49"/>
      <c r="AG242" s="49"/>
      <c r="AH242" s="49"/>
      <c r="AI242" s="49"/>
      <c r="AJ242" s="49"/>
    </row>
    <row r="243" spans="30:36" ht="12.75">
      <c r="AD243" s="49"/>
      <c r="AE243" s="49"/>
      <c r="AF243" s="49"/>
      <c r="AG243" s="49"/>
      <c r="AH243" s="49"/>
      <c r="AI243" s="49"/>
      <c r="AJ243" s="49"/>
    </row>
    <row r="244" spans="30:36" ht="12.75">
      <c r="AD244" s="49"/>
      <c r="AE244" s="49"/>
      <c r="AF244" s="49"/>
      <c r="AG244" s="49"/>
      <c r="AH244" s="49"/>
      <c r="AI244" s="49"/>
      <c r="AJ244" s="49"/>
    </row>
    <row r="245" spans="30:36" ht="12.75">
      <c r="AD245" s="49"/>
      <c r="AE245" s="49"/>
      <c r="AF245" s="49"/>
      <c r="AG245" s="49"/>
      <c r="AH245" s="49"/>
      <c r="AI245" s="49"/>
      <c r="AJ245" s="49"/>
    </row>
    <row r="246" spans="30:36" ht="12.75">
      <c r="AD246" s="49"/>
      <c r="AE246" s="49"/>
      <c r="AF246" s="49"/>
      <c r="AG246" s="49"/>
      <c r="AH246" s="49"/>
      <c r="AI246" s="49"/>
      <c r="AJ246" s="49"/>
    </row>
    <row r="247" spans="30:36" ht="12.75">
      <c r="AD247" s="49"/>
      <c r="AE247" s="49"/>
      <c r="AF247" s="49"/>
      <c r="AG247" s="49"/>
      <c r="AH247" s="49"/>
      <c r="AI247" s="49"/>
      <c r="AJ247" s="49"/>
    </row>
    <row r="248" spans="30:36" ht="12.75">
      <c r="AD248" s="49"/>
      <c r="AE248" s="49"/>
      <c r="AF248" s="49"/>
      <c r="AG248" s="49"/>
      <c r="AH248" s="49"/>
      <c r="AI248" s="49"/>
      <c r="AJ248" s="49"/>
    </row>
    <row r="249" spans="30:36" ht="12.75">
      <c r="AD249" s="49"/>
      <c r="AE249" s="49"/>
      <c r="AF249" s="49"/>
      <c r="AG249" s="49"/>
      <c r="AH249" s="49"/>
      <c r="AI249" s="49"/>
      <c r="AJ249" s="49"/>
    </row>
    <row r="250" spans="30:36" ht="12.75">
      <c r="AD250" s="49"/>
      <c r="AE250" s="49"/>
      <c r="AF250" s="49"/>
      <c r="AG250" s="49"/>
      <c r="AH250" s="49"/>
      <c r="AI250" s="49"/>
      <c r="AJ250" s="49"/>
    </row>
    <row r="251" spans="30:36" ht="12.75">
      <c r="AD251" s="49"/>
      <c r="AE251" s="49"/>
      <c r="AF251" s="49"/>
      <c r="AG251" s="49"/>
      <c r="AH251" s="49"/>
      <c r="AI251" s="49"/>
      <c r="AJ251" s="49"/>
    </row>
    <row r="252" spans="30:36" ht="12.75">
      <c r="AD252" s="49"/>
      <c r="AE252" s="49"/>
      <c r="AF252" s="49"/>
      <c r="AG252" s="49"/>
      <c r="AH252" s="49"/>
      <c r="AI252" s="49"/>
      <c r="AJ252" s="49"/>
    </row>
    <row r="253" spans="30:36" ht="12.75">
      <c r="AD253" s="49"/>
      <c r="AE253" s="49"/>
      <c r="AF253" s="49"/>
      <c r="AG253" s="49"/>
      <c r="AH253" s="49"/>
      <c r="AI253" s="49"/>
      <c r="AJ253" s="49"/>
    </row>
    <row r="254" spans="30:36" ht="12.75">
      <c r="AD254" s="49"/>
      <c r="AE254" s="49"/>
      <c r="AF254" s="49"/>
      <c r="AG254" s="49"/>
      <c r="AH254" s="49"/>
      <c r="AI254" s="49"/>
      <c r="AJ254" s="49"/>
    </row>
    <row r="255" spans="30:36" ht="12.75">
      <c r="AD255" s="49"/>
      <c r="AE255" s="49"/>
      <c r="AF255" s="49"/>
      <c r="AG255" s="49"/>
      <c r="AH255" s="49"/>
      <c r="AI255" s="49"/>
      <c r="AJ255" s="49"/>
    </row>
    <row r="256" spans="30:36" ht="12.75">
      <c r="AD256" s="49"/>
      <c r="AE256" s="49"/>
      <c r="AF256" s="49"/>
      <c r="AG256" s="49"/>
      <c r="AH256" s="49"/>
      <c r="AI256" s="49"/>
      <c r="AJ256" s="49"/>
    </row>
    <row r="257" spans="30:36" ht="12.75">
      <c r="AD257" s="49"/>
      <c r="AE257" s="49"/>
      <c r="AF257" s="49"/>
      <c r="AG257" s="49"/>
      <c r="AH257" s="49"/>
      <c r="AI257" s="49"/>
      <c r="AJ257" s="49"/>
    </row>
    <row r="258" spans="30:36" ht="12.75">
      <c r="AD258" s="49"/>
      <c r="AE258" s="49"/>
      <c r="AF258" s="49"/>
      <c r="AG258" s="49"/>
      <c r="AH258" s="49"/>
      <c r="AI258" s="49"/>
      <c r="AJ258" s="49"/>
    </row>
    <row r="259" spans="30:36" ht="12.75">
      <c r="AD259" s="49"/>
      <c r="AE259" s="49"/>
      <c r="AF259" s="49"/>
      <c r="AG259" s="49"/>
      <c r="AH259" s="49"/>
      <c r="AI259" s="49"/>
      <c r="AJ259" s="49"/>
    </row>
    <row r="260" spans="30:36" ht="12.75">
      <c r="AD260" s="49"/>
      <c r="AE260" s="49"/>
      <c r="AF260" s="49"/>
      <c r="AG260" s="49"/>
      <c r="AH260" s="49"/>
      <c r="AI260" s="49"/>
      <c r="AJ260" s="49"/>
    </row>
    <row r="261" spans="30:36" ht="12.75">
      <c r="AD261" s="49"/>
      <c r="AE261" s="49"/>
      <c r="AF261" s="49"/>
      <c r="AG261" s="49"/>
      <c r="AH261" s="49"/>
      <c r="AI261" s="49"/>
      <c r="AJ261" s="49"/>
    </row>
    <row r="262" spans="30:36" ht="12.75">
      <c r="AD262" s="49"/>
      <c r="AE262" s="49"/>
      <c r="AF262" s="49"/>
      <c r="AG262" s="49"/>
      <c r="AH262" s="49"/>
      <c r="AI262" s="49"/>
      <c r="AJ262" s="49"/>
    </row>
    <row r="263" spans="30:36" ht="12.75">
      <c r="AD263" s="49"/>
      <c r="AE263" s="49"/>
      <c r="AF263" s="49"/>
      <c r="AG263" s="49"/>
      <c r="AH263" s="49"/>
      <c r="AI263" s="49"/>
      <c r="AJ263" s="49"/>
    </row>
    <row r="264" spans="30:36" ht="12.75">
      <c r="AD264" s="49"/>
      <c r="AE264" s="49"/>
      <c r="AF264" s="49"/>
      <c r="AG264" s="49"/>
      <c r="AH264" s="49"/>
      <c r="AI264" s="49"/>
      <c r="AJ264" s="49"/>
    </row>
    <row r="265" spans="30:36" ht="12.75">
      <c r="AD265" s="49"/>
      <c r="AE265" s="49"/>
      <c r="AF265" s="49"/>
      <c r="AG265" s="49"/>
      <c r="AH265" s="49"/>
      <c r="AI265" s="49"/>
      <c r="AJ265" s="49"/>
    </row>
    <row r="266" spans="30:36" ht="12.75">
      <c r="AD266" s="49"/>
      <c r="AE266" s="49"/>
      <c r="AF266" s="49"/>
      <c r="AG266" s="49"/>
      <c r="AH266" s="49"/>
      <c r="AI266" s="49"/>
      <c r="AJ266" s="49"/>
    </row>
    <row r="267" spans="30:36" ht="12.75">
      <c r="AD267" s="49"/>
      <c r="AE267" s="49"/>
      <c r="AF267" s="49"/>
      <c r="AG267" s="49"/>
      <c r="AH267" s="49"/>
      <c r="AI267" s="49"/>
      <c r="AJ267" s="49"/>
    </row>
    <row r="268" spans="30:36" ht="12.75">
      <c r="AD268" s="49"/>
      <c r="AE268" s="49"/>
      <c r="AF268" s="49"/>
      <c r="AG268" s="49"/>
      <c r="AH268" s="49"/>
      <c r="AI268" s="49"/>
      <c r="AJ268" s="49"/>
    </row>
    <row r="269" spans="30:36" ht="12.75">
      <c r="AD269" s="49"/>
      <c r="AE269" s="49"/>
      <c r="AF269" s="49"/>
      <c r="AG269" s="49"/>
      <c r="AH269" s="49"/>
      <c r="AI269" s="49"/>
      <c r="AJ269" s="49"/>
    </row>
    <row r="270" spans="30:36" ht="12.75">
      <c r="AD270" s="49"/>
      <c r="AE270" s="49"/>
      <c r="AF270" s="49"/>
      <c r="AG270" s="49"/>
      <c r="AH270" s="49"/>
      <c r="AI270" s="49"/>
      <c r="AJ270" s="49"/>
    </row>
    <row r="271" spans="30:36" ht="12.75">
      <c r="AD271" s="49"/>
      <c r="AE271" s="49"/>
      <c r="AF271" s="49"/>
      <c r="AG271" s="49"/>
      <c r="AH271" s="49"/>
      <c r="AI271" s="49"/>
      <c r="AJ271" s="49"/>
    </row>
    <row r="272" spans="30:36" ht="12.75">
      <c r="AD272" s="49"/>
      <c r="AE272" s="49"/>
      <c r="AF272" s="49"/>
      <c r="AG272" s="49"/>
      <c r="AH272" s="49"/>
      <c r="AI272" s="49"/>
      <c r="AJ272" s="49"/>
    </row>
    <row r="273" spans="30:36" ht="12.75">
      <c r="AD273" s="49"/>
      <c r="AE273" s="49"/>
      <c r="AF273" s="49"/>
      <c r="AG273" s="49"/>
      <c r="AH273" s="49"/>
      <c r="AI273" s="49"/>
      <c r="AJ273" s="49"/>
    </row>
    <row r="274" spans="30:36" ht="12.75">
      <c r="AD274" s="49"/>
      <c r="AE274" s="49"/>
      <c r="AF274" s="49"/>
      <c r="AG274" s="49"/>
      <c r="AH274" s="49"/>
      <c r="AI274" s="49"/>
      <c r="AJ274" s="49"/>
    </row>
    <row r="275" spans="30:36" ht="12.75">
      <c r="AD275" s="49"/>
      <c r="AE275" s="49"/>
      <c r="AF275" s="49"/>
      <c r="AG275" s="49"/>
      <c r="AH275" s="49"/>
      <c r="AI275" s="49"/>
      <c r="AJ275" s="49"/>
    </row>
    <row r="276" spans="30:36" ht="12.75">
      <c r="AD276" s="49"/>
      <c r="AE276" s="49"/>
      <c r="AF276" s="49"/>
      <c r="AG276" s="49"/>
      <c r="AH276" s="49"/>
      <c r="AI276" s="49"/>
      <c r="AJ276" s="49"/>
    </row>
    <row r="277" spans="30:36" ht="12.75">
      <c r="AD277" s="49"/>
      <c r="AE277" s="49"/>
      <c r="AF277" s="49"/>
      <c r="AG277" s="49"/>
      <c r="AH277" s="49"/>
      <c r="AI277" s="49"/>
      <c r="AJ277" s="49"/>
    </row>
    <row r="278" spans="30:36" ht="12.75">
      <c r="AD278" s="49"/>
      <c r="AE278" s="49"/>
      <c r="AF278" s="49"/>
      <c r="AG278" s="49"/>
      <c r="AH278" s="49"/>
      <c r="AI278" s="49"/>
      <c r="AJ278" s="49"/>
    </row>
    <row r="279" spans="30:36" ht="12.75">
      <c r="AD279" s="49"/>
      <c r="AE279" s="49"/>
      <c r="AF279" s="49"/>
      <c r="AG279" s="49"/>
      <c r="AH279" s="49"/>
      <c r="AI279" s="49"/>
      <c r="AJ279" s="49"/>
    </row>
    <row r="280" spans="30:36" ht="12.75">
      <c r="AD280" s="49"/>
      <c r="AE280" s="49"/>
      <c r="AF280" s="49"/>
      <c r="AG280" s="49"/>
      <c r="AH280" s="49"/>
      <c r="AI280" s="49"/>
      <c r="AJ280" s="49"/>
    </row>
    <row r="281" spans="30:36" ht="12.75">
      <c r="AD281" s="49"/>
      <c r="AE281" s="49"/>
      <c r="AF281" s="49"/>
      <c r="AG281" s="49"/>
      <c r="AH281" s="49"/>
      <c r="AI281" s="49"/>
      <c r="AJ281" s="49"/>
    </row>
    <row r="282" spans="30:36" ht="15.75">
      <c r="AD282" s="7"/>
      <c r="AE282" s="7"/>
      <c r="AF282" s="7"/>
      <c r="AG282" s="7"/>
      <c r="AH282" s="7"/>
      <c r="AI282" s="7"/>
      <c r="AJ282" s="7"/>
    </row>
    <row r="283" spans="30:36" ht="15.75">
      <c r="AD283" s="7"/>
      <c r="AE283" s="7"/>
      <c r="AF283" s="7"/>
      <c r="AG283" s="7"/>
      <c r="AH283" s="7"/>
      <c r="AI283" s="7"/>
      <c r="AJ283" s="7"/>
    </row>
    <row r="284" spans="30:36" ht="15.75">
      <c r="AD284" s="7"/>
      <c r="AE284" s="7"/>
      <c r="AF284" s="7"/>
      <c r="AG284" s="7"/>
      <c r="AH284" s="7"/>
      <c r="AI284" s="7"/>
      <c r="AJ284" s="7"/>
    </row>
    <row r="285" spans="30:36" ht="15.75">
      <c r="AD285" s="7"/>
      <c r="AE285" s="7"/>
      <c r="AF285" s="7"/>
      <c r="AG285" s="7"/>
      <c r="AH285" s="7"/>
      <c r="AI285" s="7"/>
      <c r="AJ285" s="7"/>
    </row>
    <row r="286" spans="30:36" ht="12.75">
      <c r="AD286" s="49"/>
      <c r="AE286" s="49"/>
      <c r="AF286" s="49"/>
      <c r="AG286" s="49"/>
      <c r="AH286" s="49"/>
      <c r="AI286" s="49"/>
      <c r="AJ286" s="49"/>
    </row>
    <row r="287" spans="30:36" ht="12.75">
      <c r="AD287" s="49"/>
      <c r="AE287" s="49"/>
      <c r="AF287" s="49"/>
      <c r="AG287" s="49"/>
      <c r="AH287" s="49"/>
      <c r="AI287" s="49"/>
      <c r="AJ287" s="49"/>
    </row>
    <row r="288" spans="30:36" ht="12.75">
      <c r="AD288" s="49"/>
      <c r="AE288" s="49"/>
      <c r="AF288" s="49"/>
      <c r="AG288" s="49"/>
      <c r="AH288" s="49"/>
      <c r="AI288" s="49"/>
      <c r="AJ288" s="49"/>
    </row>
    <row r="289" spans="30:36" ht="12.75">
      <c r="AD289" s="49"/>
      <c r="AE289" s="49"/>
      <c r="AF289" s="49"/>
      <c r="AG289" s="49"/>
      <c r="AH289" s="49"/>
      <c r="AI289" s="49"/>
      <c r="AJ289" s="49"/>
    </row>
    <row r="290" spans="30:36" ht="12.75">
      <c r="AD290" s="49"/>
      <c r="AE290" s="49"/>
      <c r="AF290" s="49"/>
      <c r="AG290" s="49"/>
      <c r="AH290" s="49"/>
      <c r="AI290" s="49"/>
      <c r="AJ290" s="49"/>
    </row>
    <row r="291" spans="30:36" ht="12.75">
      <c r="AD291" s="49"/>
      <c r="AE291" s="49"/>
      <c r="AF291" s="49"/>
      <c r="AG291" s="49"/>
      <c r="AH291" s="49"/>
      <c r="AI291" s="49"/>
      <c r="AJ291" s="49"/>
    </row>
    <row r="292" spans="30:36" ht="12.75">
      <c r="AD292" s="49"/>
      <c r="AE292" s="49"/>
      <c r="AF292" s="49"/>
      <c r="AG292" s="49"/>
      <c r="AH292" s="49"/>
      <c r="AI292" s="49"/>
      <c r="AJ292" s="49"/>
    </row>
    <row r="293" spans="30:36" ht="12.75">
      <c r="AD293" s="49"/>
      <c r="AE293" s="49"/>
      <c r="AF293" s="49"/>
      <c r="AG293" s="49"/>
      <c r="AH293" s="49"/>
      <c r="AI293" s="49"/>
      <c r="AJ293" s="49"/>
    </row>
    <row r="294" spans="30:36" ht="12.75">
      <c r="AD294" s="49"/>
      <c r="AE294" s="49"/>
      <c r="AF294" s="49"/>
      <c r="AG294" s="49"/>
      <c r="AH294" s="49"/>
      <c r="AI294" s="49"/>
      <c r="AJ294" s="49"/>
    </row>
    <row r="295" spans="30:36" ht="12.75">
      <c r="AD295" s="49"/>
      <c r="AE295" s="49"/>
      <c r="AF295" s="49"/>
      <c r="AG295" s="49"/>
      <c r="AH295" s="49"/>
      <c r="AI295" s="49"/>
      <c r="AJ295" s="49"/>
    </row>
    <row r="296" spans="30:36" ht="12.75">
      <c r="AD296" s="49"/>
      <c r="AE296" s="49"/>
      <c r="AF296" s="49"/>
      <c r="AG296" s="49"/>
      <c r="AH296" s="49"/>
      <c r="AI296" s="49"/>
      <c r="AJ296" s="49"/>
    </row>
    <row r="297" spans="30:36" ht="12.75">
      <c r="AD297" s="49"/>
      <c r="AE297" s="49"/>
      <c r="AF297" s="49"/>
      <c r="AG297" s="49"/>
      <c r="AH297" s="49"/>
      <c r="AI297" s="49"/>
      <c r="AJ297" s="49"/>
    </row>
    <row r="298" spans="30:36" ht="12.75">
      <c r="AD298" s="49"/>
      <c r="AE298" s="49"/>
      <c r="AF298" s="49"/>
      <c r="AG298" s="49"/>
      <c r="AH298" s="49"/>
      <c r="AI298" s="49"/>
      <c r="AJ298" s="49"/>
    </row>
    <row r="299" spans="30:36" ht="12.75">
      <c r="AD299" s="49"/>
      <c r="AE299" s="49"/>
      <c r="AF299" s="49"/>
      <c r="AG299" s="49"/>
      <c r="AH299" s="49"/>
      <c r="AI299" s="49"/>
      <c r="AJ299" s="49"/>
    </row>
    <row r="300" spans="30:36" ht="12.75">
      <c r="AD300" s="49"/>
      <c r="AE300" s="49"/>
      <c r="AF300" s="49"/>
      <c r="AG300" s="49"/>
      <c r="AH300" s="49"/>
      <c r="AI300" s="49"/>
      <c r="AJ300" s="49"/>
    </row>
    <row r="301" spans="30:36" ht="12.75">
      <c r="AD301" s="49"/>
      <c r="AE301" s="49"/>
      <c r="AF301" s="49"/>
      <c r="AG301" s="49"/>
      <c r="AH301" s="49"/>
      <c r="AI301" s="49"/>
      <c r="AJ301" s="49"/>
    </row>
    <row r="302" spans="30:36" ht="12.75">
      <c r="AD302" s="49"/>
      <c r="AE302" s="49"/>
      <c r="AF302" s="49"/>
      <c r="AG302" s="49"/>
      <c r="AH302" s="49"/>
      <c r="AI302" s="49"/>
      <c r="AJ302" s="49"/>
    </row>
    <row r="303" spans="30:36" ht="12.75">
      <c r="AD303" s="49"/>
      <c r="AE303" s="49"/>
      <c r="AF303" s="49"/>
      <c r="AG303" s="49"/>
      <c r="AH303" s="49"/>
      <c r="AI303" s="49"/>
      <c r="AJ303" s="49"/>
    </row>
    <row r="304" spans="30:36" ht="12.75">
      <c r="AD304" s="49"/>
      <c r="AE304" s="49"/>
      <c r="AF304" s="49"/>
      <c r="AG304" s="49"/>
      <c r="AH304" s="49"/>
      <c r="AI304" s="49"/>
      <c r="AJ304" s="49"/>
    </row>
    <row r="305" spans="30:36" ht="12.75">
      <c r="AD305" s="49"/>
      <c r="AE305" s="49"/>
      <c r="AF305" s="49"/>
      <c r="AG305" s="49"/>
      <c r="AH305" s="49"/>
      <c r="AI305" s="49"/>
      <c r="AJ305" s="49"/>
    </row>
    <row r="306" spans="30:36" ht="12.75">
      <c r="AD306" s="49"/>
      <c r="AE306" s="49"/>
      <c r="AF306" s="49"/>
      <c r="AG306" s="49"/>
      <c r="AH306" s="49"/>
      <c r="AI306" s="49"/>
      <c r="AJ306" s="49"/>
    </row>
    <row r="307" spans="30:36" ht="12.75">
      <c r="AD307" s="49"/>
      <c r="AE307" s="49"/>
      <c r="AF307" s="49"/>
      <c r="AG307" s="49"/>
      <c r="AH307" s="49"/>
      <c r="AI307" s="49"/>
      <c r="AJ307" s="49"/>
    </row>
    <row r="308" spans="30:36" ht="12.75">
      <c r="AD308" s="49"/>
      <c r="AE308" s="49"/>
      <c r="AF308" s="49"/>
      <c r="AG308" s="49"/>
      <c r="AH308" s="49"/>
      <c r="AI308" s="49"/>
      <c r="AJ308" s="49"/>
    </row>
    <row r="309" spans="30:36" ht="12.75">
      <c r="AD309" s="49"/>
      <c r="AE309" s="49"/>
      <c r="AF309" s="49"/>
      <c r="AG309" s="49"/>
      <c r="AH309" s="49"/>
      <c r="AI309" s="49"/>
      <c r="AJ309" s="49"/>
    </row>
    <row r="310" spans="30:36" ht="12.75">
      <c r="AD310" s="49"/>
      <c r="AE310" s="49"/>
      <c r="AF310" s="49"/>
      <c r="AG310" s="49"/>
      <c r="AH310" s="49"/>
      <c r="AI310" s="49"/>
      <c r="AJ310" s="49"/>
    </row>
    <row r="311" spans="30:36" ht="12.75">
      <c r="AD311" s="49"/>
      <c r="AE311" s="49"/>
      <c r="AF311" s="49"/>
      <c r="AG311" s="49"/>
      <c r="AH311" s="49"/>
      <c r="AI311" s="49"/>
      <c r="AJ311" s="49"/>
    </row>
    <row r="312" spans="30:36" ht="12.75">
      <c r="AD312" s="49"/>
      <c r="AE312" s="49"/>
      <c r="AF312" s="49"/>
      <c r="AG312" s="49"/>
      <c r="AH312" s="49"/>
      <c r="AI312" s="49"/>
      <c r="AJ312" s="49"/>
    </row>
    <row r="313" spans="30:36" ht="12.75">
      <c r="AD313" s="49"/>
      <c r="AE313" s="49"/>
      <c r="AF313" s="49"/>
      <c r="AG313" s="49"/>
      <c r="AH313" s="49"/>
      <c r="AI313" s="49"/>
      <c r="AJ313" s="49"/>
    </row>
    <row r="314" spans="30:36" ht="12.75">
      <c r="AD314" s="49"/>
      <c r="AE314" s="49"/>
      <c r="AF314" s="49"/>
      <c r="AG314" s="49"/>
      <c r="AH314" s="49"/>
      <c r="AI314" s="49"/>
      <c r="AJ314" s="49"/>
    </row>
    <row r="315" spans="30:36" ht="12.75">
      <c r="AD315" s="49"/>
      <c r="AE315" s="49"/>
      <c r="AF315" s="49"/>
      <c r="AG315" s="49"/>
      <c r="AH315" s="49"/>
      <c r="AI315" s="49"/>
      <c r="AJ315" s="49"/>
    </row>
    <row r="316" spans="30:36" ht="12.75">
      <c r="AD316" s="49"/>
      <c r="AE316" s="49"/>
      <c r="AF316" s="49"/>
      <c r="AG316" s="49"/>
      <c r="AH316" s="49"/>
      <c r="AI316" s="49"/>
      <c r="AJ316" s="49"/>
    </row>
    <row r="317" spans="30:36" ht="12.75">
      <c r="AD317" s="49"/>
      <c r="AE317" s="49"/>
      <c r="AF317" s="49"/>
      <c r="AG317" s="49"/>
      <c r="AH317" s="49"/>
      <c r="AI317" s="49"/>
      <c r="AJ317" s="49"/>
    </row>
    <row r="318" spans="30:36" ht="12.75">
      <c r="AD318" s="49"/>
      <c r="AE318" s="49"/>
      <c r="AF318" s="49"/>
      <c r="AG318" s="49"/>
      <c r="AH318" s="49"/>
      <c r="AI318" s="49"/>
      <c r="AJ318" s="49"/>
    </row>
    <row r="319" spans="30:36" ht="12.75">
      <c r="AD319" s="49"/>
      <c r="AE319" s="49"/>
      <c r="AF319" s="49"/>
      <c r="AG319" s="49"/>
      <c r="AH319" s="49"/>
      <c r="AI319" s="49"/>
      <c r="AJ319" s="49"/>
    </row>
    <row r="320" spans="30:36" ht="12.75">
      <c r="AD320" s="49"/>
      <c r="AE320" s="49"/>
      <c r="AF320" s="49"/>
      <c r="AG320" s="49"/>
      <c r="AH320" s="49"/>
      <c r="AI320" s="49"/>
      <c r="AJ320" s="49"/>
    </row>
    <row r="321" spans="30:36" ht="12.75">
      <c r="AD321" s="49"/>
      <c r="AE321" s="49"/>
      <c r="AF321" s="49"/>
      <c r="AG321" s="49"/>
      <c r="AH321" s="49"/>
      <c r="AI321" s="49"/>
      <c r="AJ321" s="49"/>
    </row>
    <row r="325" spans="30:36" ht="15.75">
      <c r="AD325" s="7"/>
      <c r="AE325" s="7"/>
      <c r="AF325" s="7"/>
      <c r="AG325" s="7"/>
      <c r="AH325" s="7"/>
      <c r="AI325" s="7"/>
      <c r="AJ325" s="7"/>
    </row>
    <row r="326" spans="30:36" ht="15.75">
      <c r="AD326" s="7"/>
      <c r="AE326" s="7"/>
      <c r="AF326" s="7"/>
      <c r="AG326" s="7"/>
      <c r="AH326" s="7"/>
      <c r="AI326" s="7"/>
      <c r="AJ326" s="7"/>
    </row>
    <row r="327" spans="30:36" ht="15.75">
      <c r="AD327" s="7"/>
      <c r="AE327" s="7"/>
      <c r="AF327" s="7"/>
      <c r="AG327" s="7"/>
      <c r="AH327" s="7"/>
      <c r="AI327" s="7"/>
      <c r="AJ327" s="7"/>
    </row>
    <row r="328" spans="30:36" ht="15.75">
      <c r="AD328" s="7"/>
      <c r="AE328" s="7"/>
      <c r="AF328" s="7"/>
      <c r="AG328" s="7"/>
      <c r="AH328" s="7"/>
      <c r="AI328" s="7"/>
      <c r="AJ328" s="7"/>
    </row>
    <row r="329" spans="30:36" ht="15.75">
      <c r="AD329" s="7"/>
      <c r="AE329" s="7"/>
      <c r="AF329" s="7"/>
      <c r="AG329" s="7"/>
      <c r="AH329" s="7"/>
      <c r="AI329" s="7"/>
      <c r="AJ329" s="7"/>
    </row>
  </sheetData>
  <sheetProtection password="C1E8" sheet="1"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A3:T3"/>
    <mergeCell ref="A5:T5"/>
    <mergeCell ref="O6:T6"/>
    <mergeCell ref="D6:N6"/>
    <mergeCell ref="A4:T4"/>
    <mergeCell ref="P31:R31"/>
    <mergeCell ref="P10:R10"/>
    <mergeCell ref="A8:T8"/>
    <mergeCell ref="R9:T9"/>
    <mergeCell ref="A7:T7"/>
    <mergeCell ref="H9:N9"/>
    <mergeCell ref="O9:Q9"/>
    <mergeCell ref="P86:R86"/>
    <mergeCell ref="P64:R64"/>
    <mergeCell ref="A83:T83"/>
    <mergeCell ref="A84:T84"/>
    <mergeCell ref="H85:N85"/>
    <mergeCell ref="A28:T28"/>
    <mergeCell ref="A29:T29"/>
    <mergeCell ref="H30:N30"/>
    <mergeCell ref="P30:Q30"/>
    <mergeCell ref="R30:T30"/>
    <mergeCell ref="P85:Q85"/>
    <mergeCell ref="R85:T85"/>
    <mergeCell ref="A61:T61"/>
    <mergeCell ref="A62:T62"/>
    <mergeCell ref="H63:N63"/>
    <mergeCell ref="P63:Q63"/>
    <mergeCell ref="R63:T63"/>
  </mergeCells>
  <printOptions horizontalCentered="1"/>
  <pageMargins left="0.15748031496062992" right="0.1968503937007874" top="0.15748031496062992" bottom="0.15748031496062992" header="0.15748031496062992" footer="0.15748031496062992"/>
  <pageSetup fitToHeight="4" horizontalDpi="600" verticalDpi="600" orientation="landscape" paperSize="9" scale="90" r:id="rId2"/>
  <rowBreaks count="2" manualBreakCount="2">
    <brk id="27" max="19" man="1"/>
    <brk id="60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96"/>
  <sheetViews>
    <sheetView view="pageBreakPreview" zoomScaleSheetLayoutView="100" zoomScalePageLayoutView="0" workbookViewId="0" topLeftCell="A1">
      <selection activeCell="E54" sqref="E53:E54"/>
    </sheetView>
  </sheetViews>
  <sheetFormatPr defaultColWidth="9.00390625" defaultRowHeight="12.75"/>
  <cols>
    <col min="1" max="1" width="6.75390625" style="10" customWidth="1"/>
    <col min="2" max="2" width="4.75390625" style="8" customWidth="1"/>
    <col min="3" max="3" width="25.00390625" style="2" customWidth="1"/>
    <col min="4" max="4" width="9.75390625" style="86" customWidth="1"/>
    <col min="5" max="5" width="7.25390625" style="8" customWidth="1"/>
    <col min="6" max="6" width="18.25390625" style="4" customWidth="1"/>
    <col min="7" max="7" width="25.625" style="60" customWidth="1"/>
    <col min="8" max="8" width="8.375" style="46" customWidth="1"/>
    <col min="9" max="9" width="6.00390625" style="8" customWidth="1"/>
    <col min="10" max="10" width="5.125" style="8" hidden="1" customWidth="1"/>
    <col min="11" max="11" width="6.00390625" style="8" customWidth="1"/>
    <col min="12" max="13" width="6.00390625" style="40" hidden="1" customWidth="1"/>
    <col min="14" max="14" width="6.375" style="40" hidden="1" customWidth="1"/>
    <col min="15" max="15" width="31.625" style="2" customWidth="1"/>
    <col min="16" max="16" width="4.00390625" style="8" hidden="1" customWidth="1"/>
    <col min="17" max="18" width="4.00390625" style="2" hidden="1" customWidth="1"/>
    <col min="19" max="19" width="7.25390625" style="2" hidden="1" customWidth="1"/>
    <col min="20" max="20" width="5.625" style="2" hidden="1" customWidth="1"/>
    <col min="21" max="28" width="5.375" style="2" hidden="1" customWidth="1"/>
    <col min="29" max="29" width="0" style="2" hidden="1" customWidth="1"/>
    <col min="30" max="36" width="3.00390625" style="8" hidden="1" customWidth="1"/>
    <col min="37" max="16384" width="9.125" style="2" customWidth="1"/>
  </cols>
  <sheetData>
    <row r="1" spans="1:36" ht="15.75" customHeight="1">
      <c r="A1" s="472" t="str">
        <f>'60 ЮН'!A1:U1</f>
        <v>Министерство физической культуры и спорта Пензенской области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51">
        <v>340</v>
      </c>
      <c r="V1" s="51">
        <v>356.6</v>
      </c>
      <c r="W1" s="51">
        <v>409.6</v>
      </c>
      <c r="X1" s="51">
        <v>427.1</v>
      </c>
      <c r="Y1" s="51">
        <v>447.1</v>
      </c>
      <c r="Z1" s="51">
        <v>512.1</v>
      </c>
      <c r="AA1" s="51">
        <v>532.1</v>
      </c>
      <c r="AB1" s="51">
        <v>612.1</v>
      </c>
      <c r="AD1" s="51">
        <v>10</v>
      </c>
      <c r="AE1" s="51">
        <v>7</v>
      </c>
      <c r="AF1" s="51">
        <v>4</v>
      </c>
      <c r="AG1" s="51">
        <v>3</v>
      </c>
      <c r="AH1" s="51">
        <v>2</v>
      </c>
      <c r="AI1" s="51">
        <v>1</v>
      </c>
      <c r="AJ1" s="51">
        <v>0</v>
      </c>
    </row>
    <row r="2" spans="1:36" ht="15.7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51" t="s">
        <v>102</v>
      </c>
      <c r="V2" s="51">
        <v>1</v>
      </c>
      <c r="W2" s="51">
        <v>2</v>
      </c>
      <c r="X2" s="51">
        <v>3</v>
      </c>
      <c r="Y2" s="51" t="s">
        <v>18</v>
      </c>
      <c r="Z2" s="51" t="s">
        <v>19</v>
      </c>
      <c r="AA2" s="51" t="s">
        <v>20</v>
      </c>
      <c r="AB2" s="51" t="s">
        <v>29</v>
      </c>
      <c r="AD2" s="51">
        <v>1</v>
      </c>
      <c r="AE2" s="51">
        <v>2</v>
      </c>
      <c r="AF2" s="51">
        <v>3</v>
      </c>
      <c r="AG2" s="51">
        <v>4</v>
      </c>
      <c r="AH2" s="51">
        <v>5</v>
      </c>
      <c r="AI2" s="51">
        <v>6</v>
      </c>
      <c r="AJ2" s="51">
        <v>7</v>
      </c>
    </row>
    <row r="3" spans="1:36" s="11" customFormat="1" ht="11.2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AD3" s="7"/>
      <c r="AE3" s="7"/>
      <c r="AF3" s="7"/>
      <c r="AG3" s="7"/>
      <c r="AH3" s="7"/>
      <c r="AI3" s="7"/>
      <c r="AJ3" s="7"/>
    </row>
    <row r="4" spans="1:36" s="11" customFormat="1" ht="17.25" customHeight="1">
      <c r="A4" s="453" t="s">
        <v>588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9"/>
      <c r="V4" s="49"/>
      <c r="W4" s="49"/>
      <c r="X4" s="53"/>
      <c r="Y4" s="49"/>
      <c r="Z4" s="49"/>
      <c r="AA4" s="53"/>
      <c r="AB4" s="49"/>
      <c r="AC4" s="49"/>
      <c r="AD4" s="53"/>
      <c r="AE4" s="49"/>
      <c r="AF4" s="49"/>
      <c r="AG4" s="53"/>
      <c r="AH4" s="49"/>
      <c r="AI4" s="49"/>
      <c r="AJ4" s="49"/>
    </row>
    <row r="5" spans="1:36" s="11" customFormat="1" ht="20.25" customHeight="1">
      <c r="A5" s="459" t="s">
        <v>91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9"/>
      <c r="V5" s="49"/>
      <c r="W5" s="49"/>
      <c r="X5" s="49"/>
      <c r="Y5" s="49"/>
      <c r="Z5" s="49"/>
      <c r="AA5" s="49"/>
      <c r="AB5" s="49"/>
      <c r="AC5" s="49"/>
      <c r="AD5" s="53"/>
      <c r="AE5" s="49"/>
      <c r="AF5" s="49"/>
      <c r="AG5" s="53"/>
      <c r="AH5" s="49"/>
      <c r="AI5" s="49"/>
      <c r="AJ5" s="49"/>
    </row>
    <row r="6" spans="1:36" s="11" customFormat="1" ht="15.75" customHeight="1">
      <c r="A6" s="9"/>
      <c r="B6" s="7"/>
      <c r="C6" s="14" t="s">
        <v>1</v>
      </c>
      <c r="D6" s="460" t="s">
        <v>56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 t="s">
        <v>97</v>
      </c>
      <c r="P6" s="460"/>
      <c r="Q6" s="460"/>
      <c r="R6" s="460"/>
      <c r="S6" s="460"/>
      <c r="T6" s="460"/>
      <c r="U6" s="78"/>
      <c r="V6" s="78"/>
      <c r="W6" s="78"/>
      <c r="X6" s="82"/>
      <c r="Y6" s="78"/>
      <c r="Z6" s="78"/>
      <c r="AA6" s="82"/>
      <c r="AB6" s="78"/>
      <c r="AC6" s="78"/>
      <c r="AD6" s="49"/>
      <c r="AE6" s="49"/>
      <c r="AF6" s="49"/>
      <c r="AG6" s="49"/>
      <c r="AH6" s="49"/>
      <c r="AI6" s="49"/>
      <c r="AJ6" s="49"/>
    </row>
    <row r="7" spans="1:36" s="11" customFormat="1" ht="13.5" customHeight="1">
      <c r="A7" s="9"/>
      <c r="B7" s="7"/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8"/>
      <c r="V7" s="78"/>
      <c r="W7" s="78"/>
      <c r="X7" s="82"/>
      <c r="Y7" s="78"/>
      <c r="Z7" s="78"/>
      <c r="AA7" s="82"/>
      <c r="AB7" s="78"/>
      <c r="AC7" s="78"/>
      <c r="AD7" s="49"/>
      <c r="AE7" s="49"/>
      <c r="AF7" s="49"/>
      <c r="AG7" s="49"/>
      <c r="AH7" s="49"/>
      <c r="AI7" s="49"/>
      <c r="AJ7" s="49"/>
    </row>
    <row r="8" spans="1:36" s="11" customFormat="1" ht="15.75" customHeight="1">
      <c r="A8" s="453" t="s">
        <v>93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53"/>
      <c r="V8" s="49"/>
      <c r="W8" s="49"/>
      <c r="X8" s="49"/>
      <c r="Y8" s="49"/>
      <c r="Z8" s="49"/>
      <c r="AA8" s="49"/>
      <c r="AB8" s="49"/>
      <c r="AC8" s="49"/>
      <c r="AD8" s="53"/>
      <c r="AE8" s="49"/>
      <c r="AF8" s="49"/>
      <c r="AG8" s="53"/>
      <c r="AH8" s="49"/>
      <c r="AI8" s="49"/>
      <c r="AJ8" s="49"/>
    </row>
    <row r="9" spans="1:36" s="11" customFormat="1" ht="15.75" customHeight="1">
      <c r="A9" s="454" t="s">
        <v>59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53"/>
      <c r="V9" s="1"/>
      <c r="W9" s="16"/>
      <c r="X9" s="64"/>
      <c r="Y9" s="64"/>
      <c r="Z9" s="64"/>
      <c r="AA9" s="64"/>
      <c r="AB9" s="64"/>
      <c r="AC9" s="64"/>
      <c r="AD9" s="49"/>
      <c r="AE9" s="49"/>
      <c r="AF9" s="49"/>
      <c r="AG9" s="49"/>
      <c r="AH9" s="49"/>
      <c r="AI9" s="49"/>
      <c r="AJ9" s="49"/>
    </row>
    <row r="10" spans="1:36" s="20" customFormat="1" ht="13.5" customHeight="1">
      <c r="A10" s="24"/>
      <c r="B10" s="50"/>
      <c r="C10" s="27"/>
      <c r="D10" s="89"/>
      <c r="E10" s="26"/>
      <c r="F10" s="23"/>
      <c r="G10" s="61"/>
      <c r="H10" s="471" t="s">
        <v>23</v>
      </c>
      <c r="I10" s="471"/>
      <c r="J10" s="471"/>
      <c r="K10" s="471"/>
      <c r="L10" s="471"/>
      <c r="M10" s="471"/>
      <c r="N10" s="471"/>
      <c r="O10" s="456" t="s">
        <v>544</v>
      </c>
      <c r="P10" s="456"/>
      <c r="Q10" s="456"/>
      <c r="R10" s="456"/>
      <c r="S10" s="456"/>
      <c r="T10" s="456"/>
      <c r="U10" s="32"/>
      <c r="V10" s="1"/>
      <c r="W10" s="16"/>
      <c r="X10" s="80"/>
      <c r="Y10" s="80"/>
      <c r="Z10" s="80"/>
      <c r="AA10" s="80"/>
      <c r="AB10" s="80"/>
      <c r="AC10" s="80"/>
      <c r="AD10" s="78"/>
      <c r="AE10" s="78"/>
      <c r="AF10" s="78"/>
      <c r="AG10" s="78"/>
      <c r="AH10" s="78"/>
      <c r="AI10" s="78"/>
      <c r="AJ10" s="78"/>
    </row>
    <row r="11" spans="1:36" s="21" customFormat="1" ht="28.5" customHeight="1">
      <c r="A11" s="71" t="s">
        <v>2</v>
      </c>
      <c r="B11" s="71" t="s">
        <v>24</v>
      </c>
      <c r="C11" s="71" t="s">
        <v>3</v>
      </c>
      <c r="D11" s="92" t="s">
        <v>83</v>
      </c>
      <c r="E11" s="71" t="s">
        <v>5</v>
      </c>
      <c r="F11" s="71" t="s">
        <v>6</v>
      </c>
      <c r="G11" s="97" t="s">
        <v>8</v>
      </c>
      <c r="H11" s="70" t="s">
        <v>10</v>
      </c>
      <c r="I11" s="37" t="s">
        <v>17</v>
      </c>
      <c r="J11" s="37"/>
      <c r="K11" s="37" t="s">
        <v>55</v>
      </c>
      <c r="L11" s="69" t="s">
        <v>30</v>
      </c>
      <c r="M11" s="69" t="s">
        <v>31</v>
      </c>
      <c r="N11" s="106" t="s">
        <v>32</v>
      </c>
      <c r="O11" s="100" t="s">
        <v>11</v>
      </c>
      <c r="P11" s="452" t="s">
        <v>12</v>
      </c>
      <c r="Q11" s="452"/>
      <c r="R11" s="452"/>
      <c r="S11" s="311" t="s">
        <v>13</v>
      </c>
      <c r="T11" s="310" t="s">
        <v>2</v>
      </c>
      <c r="U11" s="98"/>
      <c r="V11" s="33"/>
      <c r="W11" s="34"/>
      <c r="AD11" s="49"/>
      <c r="AE11" s="49"/>
      <c r="AF11" s="49"/>
      <c r="AG11" s="49"/>
      <c r="AH11" s="49"/>
      <c r="AI11" s="49"/>
      <c r="AJ11" s="49"/>
    </row>
    <row r="12" spans="1:36" s="3" customFormat="1" ht="15" customHeight="1">
      <c r="A12" s="326">
        <v>1</v>
      </c>
      <c r="B12" s="47">
        <v>302</v>
      </c>
      <c r="C12" s="48" t="str">
        <f>VLOOKUP(B12,'Уч ЮН'!$A$3:$G$447,2,FALSE)</f>
        <v>Мамедов Руслан</v>
      </c>
      <c r="D12" s="91">
        <f>VLOOKUP(B12,'Уч ЮН'!$A$3:$G$447,3,FALSE)</f>
        <v>2005</v>
      </c>
      <c r="E12" s="326">
        <f>VLOOKUP(B12,'Уч ЮН'!$A$3:$G$447,4,FALSE)</f>
        <v>0</v>
      </c>
      <c r="F12" s="48" t="str">
        <f>VLOOKUP(B12,'Уч ЮН'!$A$3:$G$447,5,FALSE)</f>
        <v>Пензенская</v>
      </c>
      <c r="G12" s="96" t="str">
        <f>VLOOKUP(B12,'Уч ЮН'!$A$3:$G$447,6,FALSE)</f>
        <v>ДЮСШ Башмаково</v>
      </c>
      <c r="H12" s="45" t="str">
        <f aca="true" t="shared" si="0" ref="H12:H25">CONCATENATE(L12,":",M12)</f>
        <v>4:48,5</v>
      </c>
      <c r="I12" s="327" t="str">
        <f aca="true" t="shared" si="1" ref="I12:I24">LOOKUP(N12,$U$1:$AB$1,$U$2:$AB$2)</f>
        <v>1ю</v>
      </c>
      <c r="J12" s="328">
        <f>VLOOKUP(B12,'Уч ЮН'!$A$3:$I$447,8,FALSE)</f>
        <v>0</v>
      </c>
      <c r="K12" s="327"/>
      <c r="L12" s="355" t="s">
        <v>569</v>
      </c>
      <c r="M12" s="355" t="s">
        <v>639</v>
      </c>
      <c r="N12" s="356">
        <f aca="true" t="shared" si="2" ref="N12:N25">(L12*100)+M12</f>
        <v>448.5</v>
      </c>
      <c r="O12" s="331" t="str">
        <f>VLOOKUP(B12,'Уч ЮН'!$A$3:$G$447,7,FALSE)</f>
        <v>Безиков М.В.</v>
      </c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07"/>
      <c r="AE12" s="107"/>
      <c r="AF12" s="107"/>
      <c r="AG12" s="107"/>
      <c r="AH12" s="107"/>
      <c r="AI12" s="107"/>
      <c r="AJ12" s="107"/>
    </row>
    <row r="13" spans="1:36" s="3" customFormat="1" ht="15" customHeight="1">
      <c r="A13" s="326">
        <v>2</v>
      </c>
      <c r="B13" s="47">
        <v>428</v>
      </c>
      <c r="C13" s="48" t="str">
        <f>VLOOKUP(B13,'Уч ЮН'!$A$3:$G$447,2,FALSE)</f>
        <v>Латыпов Руслан</v>
      </c>
      <c r="D13" s="91">
        <f>VLOOKUP(B13,'Уч ЮН'!$A$3:$G$447,3,FALSE)</f>
        <v>2004</v>
      </c>
      <c r="E13" s="326" t="str">
        <f>VLOOKUP(B13,'Уч ЮН'!$A$3:$G$447,4,FALSE)</f>
        <v>3</v>
      </c>
      <c r="F13" s="48" t="str">
        <f>VLOOKUP(B13,'Уч ЮН'!$A$3:$G$447,5,FALSE)</f>
        <v>Тамбовская</v>
      </c>
      <c r="G13" s="96" t="str">
        <f>VLOOKUP(B13,'Уч ЮН'!$A$3:$G$447,6,FALSE)</f>
        <v>ДЮСШ-2 Котовск</v>
      </c>
      <c r="H13" s="45" t="str">
        <f t="shared" si="0"/>
        <v>4:48,8</v>
      </c>
      <c r="I13" s="327" t="str">
        <f t="shared" si="1"/>
        <v>1ю</v>
      </c>
      <c r="J13" s="328">
        <f>VLOOKUP(B13,'Уч ЮН'!$A$3:$I$447,8,FALSE)</f>
        <v>0</v>
      </c>
      <c r="K13" s="327"/>
      <c r="L13" s="355" t="s">
        <v>569</v>
      </c>
      <c r="M13" s="355" t="s">
        <v>669</v>
      </c>
      <c r="N13" s="356">
        <f t="shared" si="2"/>
        <v>448.8</v>
      </c>
      <c r="O13" s="331" t="str">
        <f>VLOOKUP(B13,'Уч ЮН'!$A$3:$G$447,7,FALSE)</f>
        <v>Лукьянова С.А.</v>
      </c>
      <c r="P13" s="327"/>
      <c r="Q13" s="358"/>
      <c r="R13" s="358"/>
      <c r="S13" s="358"/>
      <c r="T13" s="358"/>
      <c r="V13" s="1"/>
      <c r="W13" s="16"/>
      <c r="AD13" s="113"/>
      <c r="AE13" s="113"/>
      <c r="AF13" s="113"/>
      <c r="AG13" s="113"/>
      <c r="AH13" s="113"/>
      <c r="AI13" s="113"/>
      <c r="AJ13" s="113"/>
    </row>
    <row r="14" spans="1:36" s="3" customFormat="1" ht="15" customHeight="1">
      <c r="A14" s="326">
        <v>3</v>
      </c>
      <c r="B14" s="47">
        <v>376</v>
      </c>
      <c r="C14" s="48" t="str">
        <f>VLOOKUP(B14,'Уч ЮН'!$A$3:$G$447,2,FALSE)</f>
        <v>Медников Александр</v>
      </c>
      <c r="D14" s="91">
        <f>VLOOKUP(B14,'Уч ЮН'!$A$3:$G$447,3,FALSE)</f>
        <v>2004</v>
      </c>
      <c r="E14" s="326" t="str">
        <f>VLOOKUP(B14,'Уч ЮН'!$A$3:$G$447,4,FALSE)</f>
        <v>3</v>
      </c>
      <c r="F14" s="48" t="str">
        <f>VLOOKUP(B14,'Уч ЮН'!$A$3:$G$447,5,FALSE)</f>
        <v>Тамбовская</v>
      </c>
      <c r="G14" s="96" t="str">
        <f>VLOOKUP(B14,'Уч ЮН'!$A$3:$G$447,6,FALSE)</f>
        <v>СШ МЦПСР</v>
      </c>
      <c r="H14" s="45" t="str">
        <f t="shared" si="0"/>
        <v>4:49,2</v>
      </c>
      <c r="I14" s="327" t="str">
        <f t="shared" si="1"/>
        <v>1ю</v>
      </c>
      <c r="J14" s="328">
        <f>VLOOKUP(B14,'Уч ЮН'!$A$3:$I$447,8,FALSE)</f>
        <v>0</v>
      </c>
      <c r="K14" s="327"/>
      <c r="L14" s="355" t="s">
        <v>569</v>
      </c>
      <c r="M14" s="355" t="s">
        <v>684</v>
      </c>
      <c r="N14" s="356">
        <f t="shared" si="2"/>
        <v>449.2</v>
      </c>
      <c r="O14" s="331" t="str">
        <f>VLOOKUP(B14,'Уч ЮН'!$A$3:$G$447,7,FALSE)</f>
        <v>Миляева О.В.</v>
      </c>
      <c r="P14" s="327"/>
      <c r="Q14" s="358"/>
      <c r="R14" s="358"/>
      <c r="S14" s="358"/>
      <c r="T14" s="358"/>
      <c r="V14" s="1"/>
      <c r="W14" s="16"/>
      <c r="AD14" s="107"/>
      <c r="AE14" s="107"/>
      <c r="AF14" s="107"/>
      <c r="AG14" s="107"/>
      <c r="AH14" s="107"/>
      <c r="AI14" s="107"/>
      <c r="AJ14" s="107"/>
    </row>
    <row r="15" spans="1:36" s="3" customFormat="1" ht="15" customHeight="1">
      <c r="A15" s="326">
        <v>4</v>
      </c>
      <c r="B15" s="47">
        <v>301</v>
      </c>
      <c r="C15" s="48" t="str">
        <f>VLOOKUP(B15,'Уч ЮН'!$A$3:$G$447,2,FALSE)</f>
        <v>Лонин Антон</v>
      </c>
      <c r="D15" s="91">
        <f>VLOOKUP(B15,'Уч ЮН'!$A$3:$G$447,3,FALSE)</f>
        <v>2004</v>
      </c>
      <c r="E15" s="326"/>
      <c r="F15" s="48" t="str">
        <f>VLOOKUP(B15,'Уч ЮН'!$A$3:$G$447,5,FALSE)</f>
        <v>Пензенская</v>
      </c>
      <c r="G15" s="96" t="str">
        <f>VLOOKUP(B15,'Уч ЮН'!$A$3:$G$447,6,FALSE)</f>
        <v>ДЮСШ Башмаково</v>
      </c>
      <c r="H15" s="45" t="str">
        <f t="shared" si="0"/>
        <v>4:53,8</v>
      </c>
      <c r="I15" s="327" t="str">
        <f t="shared" si="1"/>
        <v>1ю</v>
      </c>
      <c r="J15" s="328">
        <f>VLOOKUP(B15,'Уч ЮН'!$A$3:$I$447,8,FALSE)</f>
        <v>0</v>
      </c>
      <c r="K15" s="327"/>
      <c r="L15" s="355" t="s">
        <v>569</v>
      </c>
      <c r="M15" s="355" t="s">
        <v>610</v>
      </c>
      <c r="N15" s="356">
        <f t="shared" si="2"/>
        <v>453.8</v>
      </c>
      <c r="O15" s="331" t="str">
        <f>VLOOKUP(B15,'Уч ЮН'!$A$3:$G$447,7,FALSE)</f>
        <v>Безиков М.В.,Лонин А.Г.</v>
      </c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07"/>
      <c r="AE15" s="107"/>
      <c r="AF15" s="107"/>
      <c r="AG15" s="107"/>
      <c r="AH15" s="107"/>
      <c r="AI15" s="107"/>
      <c r="AJ15" s="107"/>
    </row>
    <row r="16" spans="1:36" s="3" customFormat="1" ht="15" customHeight="1">
      <c r="A16" s="326">
        <v>5</v>
      </c>
      <c r="B16" s="47">
        <v>269</v>
      </c>
      <c r="C16" s="48" t="str">
        <f>VLOOKUP(B16,'Уч ЮН'!$A$3:$G$447,2,FALSE)</f>
        <v>Секутров Алексей</v>
      </c>
      <c r="D16" s="91">
        <f>VLOOKUP(B16,'Уч ЮН'!$A$3:$G$447,3,FALSE)</f>
        <v>2004</v>
      </c>
      <c r="E16" s="326">
        <f>VLOOKUP(B16,'Уч ЮН'!$A$3:$G$447,4,FALSE)</f>
        <v>3</v>
      </c>
      <c r="F16" s="48" t="str">
        <f>VLOOKUP(B16,'Уч ЮН'!$A$3:$G$447,5,FALSE)</f>
        <v>Пензенская</v>
      </c>
      <c r="G16" s="96" t="str">
        <f>VLOOKUP(B16,'Уч ЮН'!$A$3:$G$447,6,FALSE)</f>
        <v>СОШ Засечное</v>
      </c>
      <c r="H16" s="45" t="str">
        <f t="shared" si="0"/>
        <v>4:54,2</v>
      </c>
      <c r="I16" s="327" t="str">
        <f t="shared" si="1"/>
        <v>1ю</v>
      </c>
      <c r="J16" s="328">
        <f>VLOOKUP(B16,'Уч ЮН'!$A$3:$I$447,8,FALSE)</f>
        <v>0</v>
      </c>
      <c r="K16" s="327"/>
      <c r="L16" s="355" t="s">
        <v>569</v>
      </c>
      <c r="M16" s="355" t="s">
        <v>611</v>
      </c>
      <c r="N16" s="356">
        <f t="shared" si="2"/>
        <v>454.2</v>
      </c>
      <c r="O16" s="331" t="str">
        <f>VLOOKUP(B16,'Уч ЮН'!$A$3:$G$447,7,FALSE)</f>
        <v>Димаев М.Р./Димаев Р.Р.</v>
      </c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07"/>
      <c r="AE16" s="107"/>
      <c r="AF16" s="107"/>
      <c r="AG16" s="107"/>
      <c r="AH16" s="107"/>
      <c r="AI16" s="107"/>
      <c r="AJ16" s="107"/>
    </row>
    <row r="17" spans="1:36" s="3" customFormat="1" ht="15" customHeight="1">
      <c r="A17" s="326">
        <v>6</v>
      </c>
      <c r="B17" s="47">
        <v>520</v>
      </c>
      <c r="C17" s="48" t="str">
        <f>VLOOKUP(B17,'Уч ЮН'!$A$3:$G$447,2,FALSE)</f>
        <v>Самедов Дамир</v>
      </c>
      <c r="D17" s="91">
        <f>VLOOKUP(B17,'Уч ЮН'!$A$3:$G$447,3,FALSE)</f>
        <v>2004</v>
      </c>
      <c r="E17" s="326"/>
      <c r="F17" s="48" t="str">
        <f>VLOOKUP(B17,'Уч ЮН'!$A$3:$G$447,5,FALSE)</f>
        <v>Пензенская</v>
      </c>
      <c r="G17" s="96" t="str">
        <f>VLOOKUP(B17,'Уч ЮН'!$A$3:$G$447,6,FALSE)</f>
        <v>СШОР ВВС</v>
      </c>
      <c r="H17" s="45" t="str">
        <f t="shared" si="0"/>
        <v>4:56,5</v>
      </c>
      <c r="I17" s="327" t="str">
        <f t="shared" si="1"/>
        <v>1ю</v>
      </c>
      <c r="J17" s="328" t="str">
        <f>VLOOKUP(B17,'Уч ЮН'!$A$3:$I$447,8,FALSE)</f>
        <v>л</v>
      </c>
      <c r="K17" s="327"/>
      <c r="L17" s="355" t="s">
        <v>569</v>
      </c>
      <c r="M17" s="355" t="s">
        <v>670</v>
      </c>
      <c r="N17" s="356">
        <f t="shared" si="2"/>
        <v>456.5</v>
      </c>
      <c r="O17" s="331" t="str">
        <f>VLOOKUP(B17,'Уч ЮН'!$A$3:$G$447,7,FALSE)</f>
        <v>Захаров А.В.,Брюханкова Т.В.</v>
      </c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07"/>
      <c r="AE17" s="107"/>
      <c r="AF17" s="107"/>
      <c r="AG17" s="107"/>
      <c r="AH17" s="107"/>
      <c r="AI17" s="107"/>
      <c r="AJ17" s="107"/>
    </row>
    <row r="18" spans="1:36" s="1" customFormat="1" ht="15" customHeight="1">
      <c r="A18" s="326">
        <v>7</v>
      </c>
      <c r="B18" s="47">
        <v>517</v>
      </c>
      <c r="C18" s="48" t="str">
        <f>VLOOKUP(B18,'Уч ЮН'!$A$3:$G$447,2,FALSE)</f>
        <v>Рогулин Алексей</v>
      </c>
      <c r="D18" s="91">
        <f>VLOOKUP(B18,'Уч ЮН'!$A$3:$G$447,3,FALSE)</f>
        <v>2004</v>
      </c>
      <c r="E18" s="326"/>
      <c r="F18" s="48" t="str">
        <f>VLOOKUP(B18,'Уч ЮН'!$A$3:$G$447,5,FALSE)</f>
        <v>Пензенская</v>
      </c>
      <c r="G18" s="96" t="str">
        <f>VLOOKUP(B18,'Уч ЮН'!$A$3:$G$447,6,FALSE)</f>
        <v>СШОР ВВС</v>
      </c>
      <c r="H18" s="45" t="str">
        <f t="shared" si="0"/>
        <v>4:57,7</v>
      </c>
      <c r="I18" s="327" t="str">
        <f t="shared" si="1"/>
        <v>1ю</v>
      </c>
      <c r="J18" s="328" t="str">
        <f>VLOOKUP(B18,'Уч ЮН'!$A$3:$I$447,8,FALSE)</f>
        <v>л</v>
      </c>
      <c r="K18" s="327"/>
      <c r="L18" s="355" t="s">
        <v>569</v>
      </c>
      <c r="M18" s="355" t="s">
        <v>671</v>
      </c>
      <c r="N18" s="356">
        <f t="shared" si="2"/>
        <v>457.7</v>
      </c>
      <c r="O18" s="331" t="str">
        <f>VLOOKUP(B18,'Уч ЮН'!$A$3:$G$447,7,FALSE)</f>
        <v>Захаров А.В.,Брюханкова Т.В.</v>
      </c>
      <c r="P18" s="49"/>
      <c r="AD18" s="107"/>
      <c r="AE18" s="107"/>
      <c r="AF18" s="107"/>
      <c r="AG18" s="107"/>
      <c r="AH18" s="107"/>
      <c r="AI18" s="107"/>
      <c r="AJ18" s="107"/>
    </row>
    <row r="19" spans="1:36" s="1" customFormat="1" ht="15" customHeight="1">
      <c r="A19" s="326">
        <v>8</v>
      </c>
      <c r="B19" s="47">
        <v>415</v>
      </c>
      <c r="C19" s="48" t="str">
        <f>VLOOKUP(B19,'Уч ЮН'!$A$3:$G$447,2,FALSE)</f>
        <v>Кукарин Дмитрий</v>
      </c>
      <c r="D19" s="91">
        <f>VLOOKUP(B19,'Уч ЮН'!$A$3:$G$447,3,FALSE)</f>
        <v>2005</v>
      </c>
      <c r="E19" s="326" t="str">
        <f>VLOOKUP(B19,'Уч ЮН'!$A$3:$G$447,4,FALSE)</f>
        <v>1юн</v>
      </c>
      <c r="F19" s="48" t="str">
        <f>VLOOKUP(B19,'Уч ЮН'!$A$3:$G$447,5,FALSE)</f>
        <v>Самарская</v>
      </c>
      <c r="G19" s="96" t="str">
        <f>VLOOKUP(B19,'Уч ЮН'!$A$3:$G$447,6,FALSE)</f>
        <v>СШОР-2 Самара</v>
      </c>
      <c r="H19" s="45" t="str">
        <f t="shared" si="0"/>
        <v>5:02,9</v>
      </c>
      <c r="I19" s="327" t="str">
        <f t="shared" si="1"/>
        <v>1ю</v>
      </c>
      <c r="J19" s="328">
        <f>VLOOKUP(B19,'Уч ЮН'!$A$3:$I$447,8,FALSE)</f>
        <v>0</v>
      </c>
      <c r="K19" s="327"/>
      <c r="L19" s="355" t="s">
        <v>672</v>
      </c>
      <c r="M19" s="355" t="s">
        <v>572</v>
      </c>
      <c r="N19" s="356">
        <f t="shared" si="2"/>
        <v>502.9</v>
      </c>
      <c r="O19" s="331" t="str">
        <f>VLOOKUP(B19,'Уч ЮН'!$A$3:$G$447,7,FALSE)</f>
        <v>Зайцев И.С., Андронов Ю.В.</v>
      </c>
      <c r="P19" s="420"/>
      <c r="Q19" s="366"/>
      <c r="R19" s="366"/>
      <c r="S19" s="366"/>
      <c r="T19" s="366"/>
      <c r="U19" s="3"/>
      <c r="X19" s="3"/>
      <c r="Y19" s="3"/>
      <c r="Z19" s="3"/>
      <c r="AA19" s="3"/>
      <c r="AB19" s="3"/>
      <c r="AC19" s="3"/>
      <c r="AD19" s="107"/>
      <c r="AE19" s="107"/>
      <c r="AF19" s="107"/>
      <c r="AG19" s="107"/>
      <c r="AH19" s="107"/>
      <c r="AI19" s="107"/>
      <c r="AJ19" s="107"/>
    </row>
    <row r="20" spans="1:36" s="1" customFormat="1" ht="15" customHeight="1">
      <c r="A20" s="326">
        <v>9</v>
      </c>
      <c r="B20" s="47">
        <v>377</v>
      </c>
      <c r="C20" s="48" t="str">
        <f>VLOOKUP(B20,'Уч ЮН'!$A$3:$G$447,2,FALSE)</f>
        <v>Чиркин Егор</v>
      </c>
      <c r="D20" s="91">
        <f>VLOOKUP(B20,'Уч ЮН'!$A$3:$G$447,3,FALSE)</f>
        <v>2004</v>
      </c>
      <c r="E20" s="326" t="str">
        <f>VLOOKUP(B20,'Уч ЮН'!$A$3:$G$447,4,FALSE)</f>
        <v>3</v>
      </c>
      <c r="F20" s="48" t="str">
        <f>VLOOKUP(B20,'Уч ЮН'!$A$3:$G$447,5,FALSE)</f>
        <v>Тамбовская</v>
      </c>
      <c r="G20" s="96" t="str">
        <f>VLOOKUP(B20,'Уч ЮН'!$A$3:$G$447,6,FALSE)</f>
        <v>СШ МЦПСР</v>
      </c>
      <c r="H20" s="45" t="str">
        <f t="shared" si="0"/>
        <v>5:03,4</v>
      </c>
      <c r="I20" s="327" t="str">
        <f t="shared" si="1"/>
        <v>1ю</v>
      </c>
      <c r="J20" s="328">
        <f>VLOOKUP(B20,'Уч ЮН'!$A$3:$I$447,8,FALSE)</f>
        <v>0</v>
      </c>
      <c r="K20" s="327"/>
      <c r="L20" s="355" t="s">
        <v>672</v>
      </c>
      <c r="M20" s="355" t="s">
        <v>673</v>
      </c>
      <c r="N20" s="356">
        <f t="shared" si="2"/>
        <v>503.4</v>
      </c>
      <c r="O20" s="331" t="str">
        <f>VLOOKUP(B20,'Уч ЮН'!$A$3:$G$447,7,FALSE)</f>
        <v>Миляева О.В.</v>
      </c>
      <c r="P20" s="49"/>
      <c r="AD20" s="113"/>
      <c r="AE20" s="113"/>
      <c r="AF20" s="113"/>
      <c r="AG20" s="113"/>
      <c r="AH20" s="113"/>
      <c r="AI20" s="113"/>
      <c r="AJ20" s="113"/>
    </row>
    <row r="21" spans="1:36" s="1" customFormat="1" ht="15" customHeight="1">
      <c r="A21" s="326">
        <v>10</v>
      </c>
      <c r="B21" s="47">
        <v>259</v>
      </c>
      <c r="C21" s="48" t="str">
        <f>VLOOKUP(B21,'Уч ЮН'!$A$3:$G$447,2,FALSE)</f>
        <v>Бульгин Александр</v>
      </c>
      <c r="D21" s="91">
        <f>VLOOKUP(B21,'Уч ЮН'!$A$3:$G$447,3,FALSE)</f>
        <v>2004</v>
      </c>
      <c r="E21" s="326" t="str">
        <f>VLOOKUP(B21,'Уч ЮН'!$A$3:$G$447,4,FALSE)</f>
        <v>1юн</v>
      </c>
      <c r="F21" s="48" t="str">
        <f>VLOOKUP(B21,'Уч ЮН'!$A$3:$G$447,5,FALSE)</f>
        <v>Пензенская</v>
      </c>
      <c r="G21" s="96" t="str">
        <f>VLOOKUP(B21,'Уч ЮН'!$A$3:$G$447,6,FALSE)</f>
        <v>СОШ Ст.Каменка</v>
      </c>
      <c r="H21" s="45" t="str">
        <f t="shared" si="0"/>
        <v>5:15,0</v>
      </c>
      <c r="I21" s="327" t="str">
        <f t="shared" si="1"/>
        <v>2ю</v>
      </c>
      <c r="J21" s="328">
        <f>VLOOKUP(B21,'Уч ЮН'!$A$3:$I$447,8,FALSE)</f>
        <v>0</v>
      </c>
      <c r="K21" s="327"/>
      <c r="L21" s="355" t="s">
        <v>672</v>
      </c>
      <c r="M21" s="355" t="s">
        <v>674</v>
      </c>
      <c r="N21" s="356">
        <f t="shared" si="2"/>
        <v>515</v>
      </c>
      <c r="O21" s="331" t="str">
        <f>VLOOKUP(B21,'Уч ЮН'!$A$3:$G$447,7,FALSE)</f>
        <v>Андреев В.В.</v>
      </c>
      <c r="P21" s="420"/>
      <c r="Q21" s="366"/>
      <c r="R21" s="366"/>
      <c r="S21" s="366"/>
      <c r="T21" s="366"/>
      <c r="U21" s="32"/>
      <c r="V21" s="35"/>
      <c r="W21" s="35"/>
      <c r="X21" s="3"/>
      <c r="Y21" s="3"/>
      <c r="Z21" s="3"/>
      <c r="AA21" s="3"/>
      <c r="AB21" s="3"/>
      <c r="AC21" s="3"/>
      <c r="AD21" s="107"/>
      <c r="AE21" s="107"/>
      <c r="AF21" s="107"/>
      <c r="AG21" s="107"/>
      <c r="AH21" s="107"/>
      <c r="AI21" s="107"/>
      <c r="AJ21" s="107"/>
    </row>
    <row r="22" spans="1:36" s="1" customFormat="1" ht="15" customHeight="1">
      <c r="A22" s="326">
        <v>11</v>
      </c>
      <c r="B22" s="47">
        <v>258</v>
      </c>
      <c r="C22" s="48" t="str">
        <f>VLOOKUP(B22,'Уч ЮН'!$A$3:$G$447,2,FALSE)</f>
        <v>Шелковский Максим</v>
      </c>
      <c r="D22" s="91">
        <f>VLOOKUP(B22,'Уч ЮН'!$A$3:$G$447,3,FALSE)</f>
        <v>2004</v>
      </c>
      <c r="E22" s="326" t="str">
        <f>VLOOKUP(B22,'Уч ЮН'!$A$3:$G$447,4,FALSE)</f>
        <v>1юн</v>
      </c>
      <c r="F22" s="48" t="str">
        <f>VLOOKUP(B22,'Уч ЮН'!$A$3:$G$447,5,FALSE)</f>
        <v>Пензенская</v>
      </c>
      <c r="G22" s="96" t="str">
        <f>VLOOKUP(B22,'Уч ЮН'!$A$3:$G$447,6,FALSE)</f>
        <v>СОШ Ст.Каменка</v>
      </c>
      <c r="H22" s="45" t="str">
        <f t="shared" si="0"/>
        <v>5:26,2</v>
      </c>
      <c r="I22" s="327" t="str">
        <f t="shared" si="1"/>
        <v>2ю</v>
      </c>
      <c r="J22" s="328">
        <f>VLOOKUP(B22,'Уч ЮН'!$A$3:$I$447,8,FALSE)</f>
        <v>0</v>
      </c>
      <c r="K22" s="327"/>
      <c r="L22" s="355" t="s">
        <v>672</v>
      </c>
      <c r="M22" s="355" t="s">
        <v>675</v>
      </c>
      <c r="N22" s="356">
        <f t="shared" si="2"/>
        <v>526.2</v>
      </c>
      <c r="O22" s="331" t="str">
        <f>VLOOKUP(B22,'Уч ЮН'!$A$3:$G$447,7,FALSE)</f>
        <v>Андреев В.В.</v>
      </c>
      <c r="P22" s="49"/>
      <c r="AD22" s="140"/>
      <c r="AE22" s="140"/>
      <c r="AF22" s="140"/>
      <c r="AG22" s="140"/>
      <c r="AH22" s="140"/>
      <c r="AI22" s="140"/>
      <c r="AJ22" s="140"/>
    </row>
    <row r="23" spans="1:36" s="1" customFormat="1" ht="15" customHeight="1">
      <c r="A23" s="326">
        <v>12</v>
      </c>
      <c r="B23" s="47">
        <v>249</v>
      </c>
      <c r="C23" s="48" t="str">
        <f>VLOOKUP(B23,'Уч ЮН'!$A$3:$G$447,2,FALSE)</f>
        <v>Самордин Александр</v>
      </c>
      <c r="D23" s="91">
        <f>VLOOKUP(B23,'Уч ЮН'!$A$3:$G$447,3,FALSE)</f>
        <v>2004</v>
      </c>
      <c r="E23" s="326"/>
      <c r="F23" s="48" t="str">
        <f>VLOOKUP(B23,'Уч ЮН'!$A$3:$G$447,5,FALSE)</f>
        <v>Пензенская</v>
      </c>
      <c r="G23" s="96" t="str">
        <f>VLOOKUP(B23,'Уч ЮН'!$A$3:$G$447,6,FALSE)</f>
        <v>Засечное</v>
      </c>
      <c r="H23" s="45" t="str">
        <f t="shared" si="0"/>
        <v>5:32,8</v>
      </c>
      <c r="I23" s="327" t="str">
        <f t="shared" si="1"/>
        <v>3ю</v>
      </c>
      <c r="J23" s="328">
        <f>VLOOKUP(B23,'Уч ЮН'!$A$3:$I$447,8,FALSE)</f>
        <v>0</v>
      </c>
      <c r="K23" s="327"/>
      <c r="L23" s="355" t="s">
        <v>672</v>
      </c>
      <c r="M23" s="355" t="s">
        <v>676</v>
      </c>
      <c r="N23" s="356">
        <f t="shared" si="2"/>
        <v>532.8</v>
      </c>
      <c r="O23" s="331" t="str">
        <f>VLOOKUP(B23,'Уч ЮН'!$A$3:$G$447,7,FALSE)</f>
        <v>Чернышов А.В.</v>
      </c>
      <c r="P23" s="327"/>
      <c r="Q23" s="358"/>
      <c r="R23" s="358"/>
      <c r="S23" s="358"/>
      <c r="T23" s="358"/>
      <c r="U23" s="3"/>
      <c r="V23" s="3"/>
      <c r="W23" s="16"/>
      <c r="X23" s="3"/>
      <c r="Y23" s="3"/>
      <c r="Z23" s="3"/>
      <c r="AA23" s="3"/>
      <c r="AB23" s="3"/>
      <c r="AC23" s="3"/>
      <c r="AD23" s="113"/>
      <c r="AE23" s="113"/>
      <c r="AF23" s="113"/>
      <c r="AG23" s="113"/>
      <c r="AH23" s="113"/>
      <c r="AI23" s="113"/>
      <c r="AJ23" s="113"/>
    </row>
    <row r="24" spans="1:36" s="1" customFormat="1" ht="15" customHeight="1">
      <c r="A24" s="326">
        <v>13</v>
      </c>
      <c r="B24" s="47">
        <v>253</v>
      </c>
      <c r="C24" s="48" t="str">
        <f>VLOOKUP(B24,'Уч ЮН'!$A$3:$G$447,2,FALSE)</f>
        <v>Сураев Ярослав</v>
      </c>
      <c r="D24" s="91">
        <f>VLOOKUP(B24,'Уч ЮН'!$A$3:$G$447,3,FALSE)</f>
        <v>2005</v>
      </c>
      <c r="E24" s="326"/>
      <c r="F24" s="48" t="str">
        <f>VLOOKUP(B24,'Уч ЮН'!$A$3:$G$447,5,FALSE)</f>
        <v>Пензенская</v>
      </c>
      <c r="G24" s="96" t="str">
        <f>VLOOKUP(B24,'Уч ЮН'!$A$3:$G$447,6,FALSE)</f>
        <v>Засечное</v>
      </c>
      <c r="H24" s="45" t="str">
        <f t="shared" si="0"/>
        <v>5:51,8</v>
      </c>
      <c r="I24" s="327" t="str">
        <f t="shared" si="1"/>
        <v>3ю</v>
      </c>
      <c r="J24" s="328">
        <f>VLOOKUP(B24,'Уч ЮН'!$A$3:$I$447,8,FALSE)</f>
        <v>0</v>
      </c>
      <c r="K24" s="327"/>
      <c r="L24" s="355" t="s">
        <v>672</v>
      </c>
      <c r="M24" s="355" t="s">
        <v>641</v>
      </c>
      <c r="N24" s="356">
        <f t="shared" si="2"/>
        <v>551.8</v>
      </c>
      <c r="O24" s="331" t="str">
        <f>VLOOKUP(B24,'Уч ЮН'!$A$3:$G$447,7,FALSE)</f>
        <v>Чернышов А.В.</v>
      </c>
      <c r="P24" s="49"/>
      <c r="AD24" s="107"/>
      <c r="AE24" s="107"/>
      <c r="AF24" s="107"/>
      <c r="AG24" s="107"/>
      <c r="AH24" s="107"/>
      <c r="AI24" s="107"/>
      <c r="AJ24" s="107"/>
    </row>
    <row r="25" spans="1:36" s="1" customFormat="1" ht="15" customHeight="1">
      <c r="A25" s="326">
        <v>14</v>
      </c>
      <c r="B25" s="47">
        <v>255</v>
      </c>
      <c r="C25" s="48" t="str">
        <f>VLOOKUP(B25,'Уч ЮН'!$A$3:$G$447,2,FALSE)</f>
        <v>Куликов Глеб</v>
      </c>
      <c r="D25" s="91">
        <f>VLOOKUP(B25,'Уч ЮН'!$A$3:$G$447,3,FALSE)</f>
        <v>2004</v>
      </c>
      <c r="E25" s="326" t="str">
        <f>VLOOKUP(B25,'Уч ЮН'!$A$3:$G$447,4,FALSE)</f>
        <v>3</v>
      </c>
      <c r="F25" s="48" t="str">
        <f>VLOOKUP(B25,'Уч ЮН'!$A$3:$G$447,5,FALSE)</f>
        <v>Пензенская</v>
      </c>
      <c r="G25" s="96" t="str">
        <f>VLOOKUP(B25,'Уч ЮН'!$A$3:$G$447,6,FALSE)</f>
        <v>КСШОР</v>
      </c>
      <c r="H25" s="45" t="str">
        <f t="shared" si="0"/>
        <v>дисквл:</v>
      </c>
      <c r="I25" s="327"/>
      <c r="J25" s="328"/>
      <c r="K25" s="327"/>
      <c r="L25" s="355" t="s">
        <v>657</v>
      </c>
      <c r="M25" s="355"/>
      <c r="N25" s="356" t="e">
        <f t="shared" si="2"/>
        <v>#VALUE!</v>
      </c>
      <c r="O25" s="331" t="str">
        <f>VLOOKUP(B25,'Уч ЮН'!$A$3:$G$447,7,FALSE)</f>
        <v>Андреев В.В. Кузнецов В.Б.</v>
      </c>
      <c r="P25" s="49"/>
      <c r="AD25" s="107"/>
      <c r="AE25" s="107"/>
      <c r="AF25" s="107"/>
      <c r="AG25" s="107"/>
      <c r="AH25" s="107"/>
      <c r="AI25" s="107"/>
      <c r="AJ25" s="107"/>
    </row>
    <row r="26" spans="1:36" s="64" customFormat="1" ht="15.75" customHeight="1">
      <c r="A26" s="462" t="s">
        <v>94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53"/>
      <c r="V26" s="49"/>
      <c r="W26" s="49"/>
      <c r="X26" s="49"/>
      <c r="Y26" s="49"/>
      <c r="Z26" s="49"/>
      <c r="AA26" s="49"/>
      <c r="AB26" s="49"/>
      <c r="AC26" s="49"/>
      <c r="AD26" s="53"/>
      <c r="AE26" s="49"/>
      <c r="AF26" s="49"/>
      <c r="AG26" s="53"/>
      <c r="AH26" s="49"/>
      <c r="AI26" s="49"/>
      <c r="AJ26" s="49"/>
    </row>
    <row r="27" spans="1:36" s="64" customFormat="1" ht="15.75" customHeight="1">
      <c r="A27" s="463" t="s">
        <v>59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53"/>
      <c r="V27" s="1"/>
      <c r="W27" s="16"/>
      <c r="AD27" s="49"/>
      <c r="AE27" s="49"/>
      <c r="AF27" s="49"/>
      <c r="AG27" s="49"/>
      <c r="AH27" s="49"/>
      <c r="AI27" s="49"/>
      <c r="AJ27" s="49"/>
    </row>
    <row r="28" spans="1:36" s="80" customFormat="1" ht="13.5" customHeight="1">
      <c r="A28" s="379"/>
      <c r="B28" s="373"/>
      <c r="C28" s="380"/>
      <c r="D28" s="381"/>
      <c r="E28" s="382"/>
      <c r="F28" s="383"/>
      <c r="G28" s="421"/>
      <c r="H28" s="473" t="s">
        <v>23</v>
      </c>
      <c r="I28" s="473"/>
      <c r="J28" s="473"/>
      <c r="K28" s="473"/>
      <c r="L28" s="473"/>
      <c r="M28" s="473"/>
      <c r="N28" s="473"/>
      <c r="O28" s="422" t="s">
        <v>546</v>
      </c>
      <c r="P28" s="467" t="s">
        <v>27</v>
      </c>
      <c r="Q28" s="467"/>
      <c r="R28" s="468"/>
      <c r="S28" s="468"/>
      <c r="T28" s="468"/>
      <c r="U28" s="32"/>
      <c r="V28" s="1"/>
      <c r="W28" s="16"/>
      <c r="AD28" s="78"/>
      <c r="AE28" s="78"/>
      <c r="AF28" s="78"/>
      <c r="AG28" s="78"/>
      <c r="AH28" s="78"/>
      <c r="AI28" s="78"/>
      <c r="AJ28" s="78"/>
    </row>
    <row r="29" spans="1:36" s="17" customFormat="1" ht="28.5" customHeight="1">
      <c r="A29" s="71" t="s">
        <v>2</v>
      </c>
      <c r="B29" s="71" t="s">
        <v>24</v>
      </c>
      <c r="C29" s="71" t="s">
        <v>3</v>
      </c>
      <c r="D29" s="92" t="s">
        <v>83</v>
      </c>
      <c r="E29" s="71" t="s">
        <v>5</v>
      </c>
      <c r="F29" s="71" t="s">
        <v>6</v>
      </c>
      <c r="G29" s="97" t="s">
        <v>8</v>
      </c>
      <c r="H29" s="70" t="s">
        <v>10</v>
      </c>
      <c r="I29" s="37" t="s">
        <v>17</v>
      </c>
      <c r="J29" s="37"/>
      <c r="K29" s="37" t="s">
        <v>55</v>
      </c>
      <c r="L29" s="69" t="s">
        <v>30</v>
      </c>
      <c r="M29" s="69" t="s">
        <v>31</v>
      </c>
      <c r="N29" s="106" t="s">
        <v>32</v>
      </c>
      <c r="O29" s="100" t="s">
        <v>11</v>
      </c>
      <c r="P29" s="466" t="s">
        <v>12</v>
      </c>
      <c r="Q29" s="466"/>
      <c r="R29" s="466"/>
      <c r="S29" s="385" t="s">
        <v>13</v>
      </c>
      <c r="T29" s="384" t="s">
        <v>2</v>
      </c>
      <c r="U29" s="98"/>
      <c r="V29" s="35"/>
      <c r="W29" s="36"/>
      <c r="AD29" s="49"/>
      <c r="AE29" s="49"/>
      <c r="AF29" s="49"/>
      <c r="AG29" s="49"/>
      <c r="AH29" s="49"/>
      <c r="AI29" s="49"/>
      <c r="AJ29" s="49"/>
    </row>
    <row r="30" spans="1:36" s="3" customFormat="1" ht="13.5" customHeight="1">
      <c r="A30" s="326">
        <v>1</v>
      </c>
      <c r="B30" s="47">
        <v>684</v>
      </c>
      <c r="C30" s="48" t="str">
        <f>VLOOKUP(B30,'Уч ЮН'!$A$3:$G$447,2,FALSE)</f>
        <v>Акельев Артем</v>
      </c>
      <c r="D30" s="91">
        <f>VLOOKUP(B30,'Уч ЮН'!$A$3:$G$447,3,FALSE)</f>
        <v>2002</v>
      </c>
      <c r="E30" s="326"/>
      <c r="F30" s="48" t="str">
        <f>VLOOKUP(B30,'Уч ЮН'!$A$3:$G$447,5,FALSE)</f>
        <v>Пензенская</v>
      </c>
      <c r="G30" s="96" t="str">
        <f>VLOOKUP(B30,'Уч ЮН'!$A$3:$G$447,6,FALSE)</f>
        <v>УОР,СШОР Заречный</v>
      </c>
      <c r="H30" s="45" t="str">
        <f aca="true" t="shared" si="3" ref="H30:H44">CONCATENATE(L30,":",M30)</f>
        <v>4:18,5</v>
      </c>
      <c r="I30" s="327">
        <f aca="true" t="shared" si="4" ref="I30:I44">LOOKUP(N30,$U$1:$AB$1,$U$2:$AB$2)</f>
        <v>2</v>
      </c>
      <c r="J30" s="328">
        <f>VLOOKUP(B30,'Уч ЮН'!$A$3:$I$447,8,FALSE)</f>
        <v>0</v>
      </c>
      <c r="K30" s="327"/>
      <c r="L30" s="355" t="s">
        <v>569</v>
      </c>
      <c r="M30" s="355" t="s">
        <v>685</v>
      </c>
      <c r="N30" s="356">
        <f aca="true" t="shared" si="5" ref="N30:N44">(L30*100)+M30</f>
        <v>418.5</v>
      </c>
      <c r="O30" s="331" t="str">
        <f>VLOOKUP(B30,'Уч ЮН'!$A$3:$G$447,7,FALSE)</f>
        <v>Кораблев В.В.</v>
      </c>
      <c r="P30" s="327"/>
      <c r="Q30" s="358"/>
      <c r="R30" s="358"/>
      <c r="S30" s="358"/>
      <c r="T30" s="358"/>
      <c r="U30" s="19"/>
      <c r="V30" s="1"/>
      <c r="W30" s="16"/>
      <c r="AD30" s="113"/>
      <c r="AE30" s="113"/>
      <c r="AF30" s="113"/>
      <c r="AG30" s="113"/>
      <c r="AH30" s="113"/>
      <c r="AI30" s="113"/>
      <c r="AJ30" s="113"/>
    </row>
    <row r="31" spans="1:36" s="1" customFormat="1" ht="13.5" customHeight="1">
      <c r="A31" s="326">
        <v>2</v>
      </c>
      <c r="B31" s="47">
        <v>404</v>
      </c>
      <c r="C31" s="48" t="str">
        <f>VLOOKUP(B31,'Уч ЮН'!$A$3:$G$447,2,FALSE)</f>
        <v>Мустафаев Руслан</v>
      </c>
      <c r="D31" s="91">
        <f>VLOOKUP(B31,'Уч ЮН'!$A$3:$G$447,3,FALSE)</f>
        <v>2002</v>
      </c>
      <c r="E31" s="326">
        <f>VLOOKUP(B31,'Уч ЮН'!$A$3:$G$447,4,FALSE)</f>
        <v>1</v>
      </c>
      <c r="F31" s="48" t="str">
        <f>VLOOKUP(B31,'Уч ЮН'!$A$3:$G$447,5,FALSE)</f>
        <v>Самарская</v>
      </c>
      <c r="G31" s="96" t="str">
        <f>VLOOKUP(B31,'Уч ЮН'!$A$3:$G$447,6,FALSE)</f>
        <v>СШОР-2 Самара</v>
      </c>
      <c r="H31" s="45" t="str">
        <f t="shared" si="3"/>
        <v>4:28,2</v>
      </c>
      <c r="I31" s="327">
        <f t="shared" si="4"/>
        <v>3</v>
      </c>
      <c r="J31" s="328">
        <f>VLOOKUP(B31,'Уч ЮН'!$A$3:$I$447,8,FALSE)</f>
        <v>0</v>
      </c>
      <c r="K31" s="327"/>
      <c r="L31" s="355" t="s">
        <v>569</v>
      </c>
      <c r="M31" s="355" t="s">
        <v>686</v>
      </c>
      <c r="N31" s="356">
        <f t="shared" si="5"/>
        <v>428.2</v>
      </c>
      <c r="O31" s="331" t="str">
        <f>VLOOKUP(B31,'Уч ЮН'!$A$3:$G$447,7,FALSE)</f>
        <v>Зайцев И.С., Андронов Ю.В.</v>
      </c>
      <c r="P31" s="327"/>
      <c r="Q31" s="358"/>
      <c r="R31" s="358"/>
      <c r="S31" s="358"/>
      <c r="T31" s="358"/>
      <c r="U31" s="19"/>
      <c r="V31" s="35"/>
      <c r="W31" s="36"/>
      <c r="X31" s="3"/>
      <c r="Y31" s="3"/>
      <c r="Z31" s="3"/>
      <c r="AA31" s="3"/>
      <c r="AB31" s="3"/>
      <c r="AC31" s="3"/>
      <c r="AD31" s="113"/>
      <c r="AE31" s="113"/>
      <c r="AF31" s="113"/>
      <c r="AG31" s="113"/>
      <c r="AH31" s="113"/>
      <c r="AI31" s="113"/>
      <c r="AJ31" s="113"/>
    </row>
    <row r="32" spans="1:36" s="1" customFormat="1" ht="13.5" customHeight="1">
      <c r="A32" s="326">
        <v>3</v>
      </c>
      <c r="B32" s="47">
        <v>35</v>
      </c>
      <c r="C32" s="48" t="str">
        <f>VLOOKUP(B32,'Уч ЮН'!$A$3:$G$447,2,FALSE)</f>
        <v>Карпаков Илья</v>
      </c>
      <c r="D32" s="91">
        <f>VLOOKUP(B32,'Уч ЮН'!$A$3:$G$447,3,FALSE)</f>
        <v>2002</v>
      </c>
      <c r="E32" s="326">
        <f>VLOOKUP(B32,'Уч ЮН'!$A$3:$G$447,4,FALSE)</f>
        <v>3</v>
      </c>
      <c r="F32" s="48" t="str">
        <f>VLOOKUP(B32,'Уч ЮН'!$A$3:$G$447,5,FALSE)</f>
        <v>Пензенская</v>
      </c>
      <c r="G32" s="96" t="str">
        <f>VLOOKUP(B32,'Уч ЮН'!$A$3:$G$447,6,FALSE)</f>
        <v>УОР</v>
      </c>
      <c r="H32" s="45" t="str">
        <f t="shared" si="3"/>
        <v>4:28,5</v>
      </c>
      <c r="I32" s="327">
        <f t="shared" si="4"/>
        <v>3</v>
      </c>
      <c r="J32" s="328">
        <f>VLOOKUP(B32,'Уч ЮН'!$A$3:$I$447,8,FALSE)</f>
        <v>0</v>
      </c>
      <c r="K32" s="327"/>
      <c r="L32" s="355" t="s">
        <v>569</v>
      </c>
      <c r="M32" s="355" t="s">
        <v>687</v>
      </c>
      <c r="N32" s="356">
        <f t="shared" si="5"/>
        <v>428.5</v>
      </c>
      <c r="O32" s="331" t="str">
        <f>VLOOKUP(B32,'Уч ЮН'!$A$3:$G$447,7,FALSE)</f>
        <v>Воеводины Ю.С.,А.Н.</v>
      </c>
      <c r="P32" s="49"/>
      <c r="AD32" s="113"/>
      <c r="AE32" s="113"/>
      <c r="AF32" s="113"/>
      <c r="AG32" s="113"/>
      <c r="AH32" s="113"/>
      <c r="AI32" s="113"/>
      <c r="AJ32" s="113"/>
    </row>
    <row r="33" spans="1:36" s="1" customFormat="1" ht="13.5" customHeight="1">
      <c r="A33" s="326">
        <v>4</v>
      </c>
      <c r="B33" s="47">
        <v>339</v>
      </c>
      <c r="C33" s="48" t="str">
        <f>VLOOKUP(B33,'Уч ЮН'!$A$3:$G$447,2,FALSE)</f>
        <v>Воякин Андрей</v>
      </c>
      <c r="D33" s="91">
        <f>VLOOKUP(B33,'Уч ЮН'!$A$3:$G$447,3,FALSE)</f>
        <v>2002</v>
      </c>
      <c r="E33" s="326" t="str">
        <f>VLOOKUP(B33,'Уч ЮН'!$A$3:$G$447,4,FALSE)</f>
        <v>2</v>
      </c>
      <c r="F33" s="48" t="str">
        <f>VLOOKUP(B33,'Уч ЮН'!$A$3:$G$447,5,FALSE)</f>
        <v>Тамбовская</v>
      </c>
      <c r="G33" s="96" t="str">
        <f>VLOOKUP(B33,'Уч ЮН'!$A$3:$G$447,6,FALSE)</f>
        <v>СШОР-3</v>
      </c>
      <c r="H33" s="45" t="str">
        <f t="shared" si="3"/>
        <v>4:29,1</v>
      </c>
      <c r="I33" s="327">
        <f t="shared" si="4"/>
        <v>3</v>
      </c>
      <c r="J33" s="328">
        <f>VLOOKUP(B33,'Уч ЮН'!$A$3:$I$447,8,FALSE)</f>
        <v>0</v>
      </c>
      <c r="K33" s="327"/>
      <c r="L33" s="355" t="s">
        <v>569</v>
      </c>
      <c r="M33" s="355" t="s">
        <v>677</v>
      </c>
      <c r="N33" s="356">
        <f t="shared" si="5"/>
        <v>429.1</v>
      </c>
      <c r="O33" s="331" t="str">
        <f>VLOOKUP(B33,'Уч ЮН'!$A$3:$G$447,7,FALSE)</f>
        <v>Судомоина Т.Г.</v>
      </c>
      <c r="P33" s="49"/>
      <c r="AD33" s="107"/>
      <c r="AE33" s="107"/>
      <c r="AF33" s="107"/>
      <c r="AG33" s="107"/>
      <c r="AH33" s="107"/>
      <c r="AI33" s="107"/>
      <c r="AJ33" s="107"/>
    </row>
    <row r="34" spans="1:36" s="1" customFormat="1" ht="13.5" customHeight="1">
      <c r="A34" s="326">
        <v>5</v>
      </c>
      <c r="B34" s="47">
        <v>268</v>
      </c>
      <c r="C34" s="48" t="str">
        <f>VLOOKUP(B34,'Уч ЮН'!$A$3:$G$447,2,FALSE)</f>
        <v>Захаров Илья</v>
      </c>
      <c r="D34" s="91">
        <f>VLOOKUP(B34,'Уч ЮН'!$A$3:$G$447,3,FALSE)</f>
        <v>2002</v>
      </c>
      <c r="E34" s="326">
        <f>VLOOKUP(B34,'Уч ЮН'!$A$3:$G$447,4,FALSE)</f>
        <v>2</v>
      </c>
      <c r="F34" s="48" t="str">
        <f>VLOOKUP(B34,'Уч ЮН'!$A$3:$G$447,5,FALSE)</f>
        <v>Пензенская</v>
      </c>
      <c r="G34" s="96" t="str">
        <f>VLOOKUP(B34,'Уч ЮН'!$A$3:$G$447,6,FALSE)</f>
        <v>КСШОР, СОШ Оленевка</v>
      </c>
      <c r="H34" s="45" t="str">
        <f t="shared" si="3"/>
        <v>4:33,9</v>
      </c>
      <c r="I34" s="327">
        <f t="shared" si="4"/>
        <v>3</v>
      </c>
      <c r="J34" s="328">
        <f>VLOOKUP(B34,'Уч ЮН'!$A$3:$I$447,8,FALSE)</f>
        <v>0</v>
      </c>
      <c r="K34" s="327"/>
      <c r="L34" s="355" t="s">
        <v>569</v>
      </c>
      <c r="M34" s="355" t="s">
        <v>688</v>
      </c>
      <c r="N34" s="356">
        <f t="shared" si="5"/>
        <v>433.9</v>
      </c>
      <c r="O34" s="331" t="str">
        <f>VLOOKUP(B34,'Уч ЮН'!$A$3:$G$447,7,FALSE)</f>
        <v>Димаев Р.Р./Димаев М.Р.</v>
      </c>
      <c r="P34" s="49"/>
      <c r="AD34" s="107"/>
      <c r="AE34" s="107"/>
      <c r="AF34" s="107"/>
      <c r="AG34" s="107"/>
      <c r="AH34" s="107"/>
      <c r="AI34" s="107"/>
      <c r="AJ34" s="107"/>
    </row>
    <row r="35" spans="1:36" s="3" customFormat="1" ht="13.5" customHeight="1">
      <c r="A35" s="326">
        <v>6</v>
      </c>
      <c r="B35" s="47">
        <v>561</v>
      </c>
      <c r="C35" s="48" t="str">
        <f>VLOOKUP(B35,'Уч ЮН'!$A$3:$G$447,2,FALSE)</f>
        <v>Мельников Максим</v>
      </c>
      <c r="D35" s="91">
        <f>VLOOKUP(B35,'Уч ЮН'!$A$3:$G$447,3,FALSE)</f>
        <v>2002</v>
      </c>
      <c r="E35" s="326" t="str">
        <f>VLOOKUP(B35,'Уч ЮН'!$A$3:$G$447,4,FALSE)</f>
        <v>2</v>
      </c>
      <c r="F35" s="48" t="str">
        <f>VLOOKUP(B35,'Уч ЮН'!$A$3:$G$447,5,FALSE)</f>
        <v>Тамбовская</v>
      </c>
      <c r="G35" s="96" t="str">
        <f>VLOOKUP(B35,'Уч ЮН'!$A$3:$G$447,6,FALSE)</f>
        <v>ДЮСШ-2 Котовск</v>
      </c>
      <c r="H35" s="45" t="str">
        <f t="shared" si="3"/>
        <v>4:34,2</v>
      </c>
      <c r="I35" s="327">
        <f t="shared" si="4"/>
        <v>3</v>
      </c>
      <c r="J35" s="328">
        <f>VLOOKUP(B35,'Уч ЮН'!$A$3:$I$447,8,FALSE)</f>
        <v>0</v>
      </c>
      <c r="K35" s="327"/>
      <c r="L35" s="355" t="s">
        <v>569</v>
      </c>
      <c r="M35" s="355" t="s">
        <v>678</v>
      </c>
      <c r="N35" s="356">
        <f t="shared" si="5"/>
        <v>434.2</v>
      </c>
      <c r="O35" s="331" t="str">
        <f>VLOOKUP(B35,'Уч ЮН'!$A$3:$G$447,7,FALSE)</f>
        <v>Мельникова Е.В.</v>
      </c>
      <c r="P35" s="327"/>
      <c r="Q35" s="358"/>
      <c r="R35" s="358"/>
      <c r="S35" s="358"/>
      <c r="T35" s="358"/>
      <c r="V35" s="1"/>
      <c r="W35" s="16"/>
      <c r="AD35" s="107"/>
      <c r="AE35" s="107"/>
      <c r="AF35" s="107"/>
      <c r="AG35" s="107"/>
      <c r="AH35" s="107"/>
      <c r="AI35" s="107"/>
      <c r="AJ35" s="107"/>
    </row>
    <row r="36" spans="1:36" s="1" customFormat="1" ht="13.5" customHeight="1">
      <c r="A36" s="326">
        <v>7</v>
      </c>
      <c r="B36" s="47">
        <v>532</v>
      </c>
      <c r="C36" s="48" t="str">
        <f>VLOOKUP(B36,'Уч ЮН'!$A$3:$G$447,2,FALSE)</f>
        <v>Жуков Тимофей</v>
      </c>
      <c r="D36" s="91">
        <f>VLOOKUP(B36,'Уч ЮН'!$A$3:$G$447,3,FALSE)</f>
        <v>2003</v>
      </c>
      <c r="E36" s="326" t="str">
        <f>VLOOKUP(B36,'Уч ЮН'!$A$3:$G$447,4,FALSE)</f>
        <v>2</v>
      </c>
      <c r="F36" s="48" t="str">
        <f>VLOOKUP(B36,'Уч ЮН'!$A$3:$G$447,5,FALSE)</f>
        <v>Пензенская</v>
      </c>
      <c r="G36" s="96" t="str">
        <f>VLOOKUP(B36,'Уч ЮН'!$A$3:$G$447,6,FALSE)</f>
        <v>Губ.лицей</v>
      </c>
      <c r="H36" s="45" t="str">
        <f t="shared" si="3"/>
        <v>4:34,7</v>
      </c>
      <c r="I36" s="327">
        <f t="shared" si="4"/>
        <v>3</v>
      </c>
      <c r="J36" s="328" t="str">
        <f>VLOOKUP(B36,'Уч ЮН'!$A$3:$I$447,8,FALSE)</f>
        <v>л</v>
      </c>
      <c r="K36" s="327"/>
      <c r="L36" s="355" t="s">
        <v>569</v>
      </c>
      <c r="M36" s="355" t="s">
        <v>679</v>
      </c>
      <c r="N36" s="356">
        <f t="shared" si="5"/>
        <v>434.7</v>
      </c>
      <c r="O36" s="331" t="str">
        <f>VLOOKUP(B36,'Уч ЮН'!$A$3:$G$447,7,FALSE)</f>
        <v>Шиндин Н.Г.</v>
      </c>
      <c r="P36" s="423"/>
      <c r="Q36" s="363"/>
      <c r="R36" s="363"/>
      <c r="S36" s="364"/>
      <c r="T36" s="363"/>
      <c r="U36" s="32"/>
      <c r="W36" s="16"/>
      <c r="X36" s="17"/>
      <c r="Y36" s="17"/>
      <c r="Z36" s="17"/>
      <c r="AA36" s="17"/>
      <c r="AB36" s="17"/>
      <c r="AC36" s="17"/>
      <c r="AD36" s="113"/>
      <c r="AE36" s="113"/>
      <c r="AF36" s="113"/>
      <c r="AG36" s="113"/>
      <c r="AH36" s="113"/>
      <c r="AI36" s="113"/>
      <c r="AJ36" s="113"/>
    </row>
    <row r="37" spans="1:36" s="1" customFormat="1" ht="13.5" customHeight="1">
      <c r="A37" s="326">
        <v>8</v>
      </c>
      <c r="B37" s="47">
        <v>36</v>
      </c>
      <c r="C37" s="48" t="str">
        <f>VLOOKUP(B37,'Уч ЮН'!$A$3:$G$447,2,FALSE)</f>
        <v>Латышев Данила</v>
      </c>
      <c r="D37" s="91">
        <f>VLOOKUP(B37,'Уч ЮН'!$A$3:$G$447,3,FALSE)</f>
        <v>2002</v>
      </c>
      <c r="E37" s="326" t="str">
        <f>VLOOKUP(B37,'Уч ЮН'!$A$3:$G$447,4,FALSE)</f>
        <v>3</v>
      </c>
      <c r="F37" s="48" t="str">
        <f>VLOOKUP(B37,'Уч ЮН'!$A$3:$G$447,5,FALSE)</f>
        <v>Пензенская</v>
      </c>
      <c r="G37" s="96" t="str">
        <f>VLOOKUP(B37,'Уч ЮН'!$A$3:$G$447,6,FALSE)</f>
        <v>УОР</v>
      </c>
      <c r="H37" s="45" t="str">
        <f t="shared" si="3"/>
        <v>4:36,1</v>
      </c>
      <c r="I37" s="327">
        <f t="shared" si="4"/>
        <v>3</v>
      </c>
      <c r="J37" s="328">
        <f>VLOOKUP(B37,'Уч ЮН'!$A$3:$I$447,8,FALSE)</f>
        <v>0</v>
      </c>
      <c r="K37" s="327"/>
      <c r="L37" s="355" t="s">
        <v>569</v>
      </c>
      <c r="M37" s="355" t="s">
        <v>689</v>
      </c>
      <c r="N37" s="356">
        <f t="shared" si="5"/>
        <v>436.1</v>
      </c>
      <c r="O37" s="331" t="str">
        <f>VLOOKUP(B37,'Уч ЮН'!$A$3:$G$447,7,FALSE)</f>
        <v>Воеводины Ю.С.,А.Н.</v>
      </c>
      <c r="P37" s="49"/>
      <c r="AD37" s="113"/>
      <c r="AE37" s="113"/>
      <c r="AF37" s="113"/>
      <c r="AG37" s="113"/>
      <c r="AH37" s="113"/>
      <c r="AI37" s="113"/>
      <c r="AJ37" s="113"/>
    </row>
    <row r="38" spans="1:36" s="1" customFormat="1" ht="13.5" customHeight="1">
      <c r="A38" s="326">
        <v>9</v>
      </c>
      <c r="B38" s="47">
        <v>521</v>
      </c>
      <c r="C38" s="48" t="str">
        <f>VLOOKUP(B38,'Уч ЮН'!$A$3:$G$447,2,FALSE)</f>
        <v>Митясов Иван</v>
      </c>
      <c r="D38" s="91">
        <f>VLOOKUP(B38,'Уч ЮН'!$A$3:$G$447,3,FALSE)</f>
        <v>2003</v>
      </c>
      <c r="E38" s="326"/>
      <c r="F38" s="48" t="str">
        <f>VLOOKUP(B38,'Уч ЮН'!$A$3:$G$447,5,FALSE)</f>
        <v>Пензенская</v>
      </c>
      <c r="G38" s="96" t="str">
        <f>VLOOKUP(B38,'Уч ЮН'!$A$3:$G$447,6,FALSE)</f>
        <v>СШОР ВВС</v>
      </c>
      <c r="H38" s="45" t="str">
        <f t="shared" si="3"/>
        <v>4:37,4</v>
      </c>
      <c r="I38" s="327">
        <f t="shared" si="4"/>
        <v>3</v>
      </c>
      <c r="J38" s="328" t="str">
        <f>VLOOKUP(B38,'Уч ЮН'!$A$3:$I$447,8,FALSE)</f>
        <v>л</v>
      </c>
      <c r="K38" s="327"/>
      <c r="L38" s="355" t="s">
        <v>569</v>
      </c>
      <c r="M38" s="355" t="s">
        <v>680</v>
      </c>
      <c r="N38" s="356">
        <f t="shared" si="5"/>
        <v>437.4</v>
      </c>
      <c r="O38" s="331" t="str">
        <f>VLOOKUP(B38,'Уч ЮН'!$A$3:$G$447,7,FALSE)</f>
        <v>Захаров А.В.,Брюханкова Т.В.</v>
      </c>
      <c r="P38" s="49"/>
      <c r="AD38" s="113"/>
      <c r="AE38" s="113"/>
      <c r="AF38" s="113"/>
      <c r="AG38" s="113"/>
      <c r="AH38" s="113"/>
      <c r="AI38" s="113"/>
      <c r="AJ38" s="113"/>
    </row>
    <row r="39" spans="1:36" s="1" customFormat="1" ht="13.5" customHeight="1">
      <c r="A39" s="326">
        <v>10</v>
      </c>
      <c r="B39" s="47">
        <v>290</v>
      </c>
      <c r="C39" s="48" t="str">
        <f>VLOOKUP(B39,'Уч ЮН'!$A$3:$G$447,2,FALSE)</f>
        <v>Федянин Александр</v>
      </c>
      <c r="D39" s="91">
        <f>VLOOKUP(B39,'Уч ЮН'!$A$3:$G$447,3,FALSE)</f>
        <v>2002</v>
      </c>
      <c r="E39" s="326">
        <f>VLOOKUP(B39,'Уч ЮН'!$A$3:$G$447,4,FALSE)</f>
        <v>3</v>
      </c>
      <c r="F39" s="48" t="str">
        <f>VLOOKUP(B39,'Уч ЮН'!$A$3:$G$447,5,FALSE)</f>
        <v>Пензенская</v>
      </c>
      <c r="G39" s="96" t="str">
        <f>VLOOKUP(B39,'Уч ЮН'!$A$3:$G$447,6,FALSE)</f>
        <v>ДЮСШ-2 Кузнецк</v>
      </c>
      <c r="H39" s="45" t="str">
        <f t="shared" si="3"/>
        <v>4:45,5</v>
      </c>
      <c r="I39" s="327">
        <f t="shared" si="4"/>
        <v>3</v>
      </c>
      <c r="J39" s="328">
        <f>VLOOKUP(B39,'Уч ЮН'!$A$3:$I$447,8,FALSE)</f>
        <v>0</v>
      </c>
      <c r="K39" s="327"/>
      <c r="L39" s="355" t="s">
        <v>569</v>
      </c>
      <c r="M39" s="355" t="s">
        <v>681</v>
      </c>
      <c r="N39" s="356">
        <f t="shared" si="5"/>
        <v>445.5</v>
      </c>
      <c r="O39" s="331" t="str">
        <f>VLOOKUP(B39,'Уч ЮН'!$A$3:$G$447,7,FALSE)</f>
        <v>Акатьев В.В.</v>
      </c>
      <c r="P39" s="49"/>
      <c r="AD39" s="140"/>
      <c r="AE39" s="140"/>
      <c r="AF39" s="140"/>
      <c r="AG39" s="140"/>
      <c r="AH39" s="140"/>
      <c r="AI39" s="140"/>
      <c r="AJ39" s="140"/>
    </row>
    <row r="40" spans="1:36" s="1" customFormat="1" ht="13.5" customHeight="1">
      <c r="A40" s="326">
        <v>11</v>
      </c>
      <c r="B40" s="47">
        <v>297</v>
      </c>
      <c r="C40" s="48" t="str">
        <f>VLOOKUP(B40,'Уч ЮН'!$A$3:$G$447,2,FALSE)</f>
        <v>Казаков Александр</v>
      </c>
      <c r="D40" s="91">
        <f>VLOOKUP(B40,'Уч ЮН'!$A$3:$G$447,3,FALSE)</f>
        <v>2003</v>
      </c>
      <c r="E40" s="326">
        <f>VLOOKUP(B40,'Уч ЮН'!$A$3:$G$447,4,FALSE)</f>
        <v>2</v>
      </c>
      <c r="F40" s="48" t="str">
        <f>VLOOKUP(B40,'Уч ЮН'!$A$3:$G$447,5,FALSE)</f>
        <v>Пензенская</v>
      </c>
      <c r="G40" s="96" t="str">
        <f>VLOOKUP(B40,'Уч ЮН'!$A$3:$G$447,6,FALSE)</f>
        <v>ДЮСШ-2 Кузнецк</v>
      </c>
      <c r="H40" s="45" t="str">
        <f t="shared" si="3"/>
        <v>4:50,7</v>
      </c>
      <c r="I40" s="327" t="str">
        <f t="shared" si="4"/>
        <v>1ю</v>
      </c>
      <c r="J40" s="328">
        <f>VLOOKUP(B40,'Уч ЮН'!$A$3:$I$447,8,FALSE)</f>
        <v>0</v>
      </c>
      <c r="K40" s="327"/>
      <c r="L40" s="355" t="s">
        <v>569</v>
      </c>
      <c r="M40" s="355" t="s">
        <v>690</v>
      </c>
      <c r="N40" s="356">
        <f t="shared" si="5"/>
        <v>450.7</v>
      </c>
      <c r="O40" s="331" t="str">
        <f>VLOOKUP(B40,'Уч ЮН'!$A$3:$G$447,7,FALSE)</f>
        <v>Грин А.В.</v>
      </c>
      <c r="P40" s="49"/>
      <c r="AD40" s="107"/>
      <c r="AE40" s="107"/>
      <c r="AF40" s="107"/>
      <c r="AG40" s="107"/>
      <c r="AH40" s="107"/>
      <c r="AI40" s="107"/>
      <c r="AJ40" s="107"/>
    </row>
    <row r="41" spans="1:36" s="1" customFormat="1" ht="13.5" customHeight="1">
      <c r="A41" s="326">
        <v>12</v>
      </c>
      <c r="B41" s="47">
        <v>251</v>
      </c>
      <c r="C41" s="48" t="str">
        <f>VLOOKUP(B41,'Уч ЮН'!$A$3:$G$447,2,FALSE)</f>
        <v>Кожевников Денис</v>
      </c>
      <c r="D41" s="91">
        <f>VLOOKUP(B41,'Уч ЮН'!$A$3:$G$447,3,FALSE)</f>
        <v>2003</v>
      </c>
      <c r="E41" s="326"/>
      <c r="F41" s="48" t="str">
        <f>VLOOKUP(B41,'Уч ЮН'!$A$3:$G$447,5,FALSE)</f>
        <v>Пензенская</v>
      </c>
      <c r="G41" s="96" t="str">
        <f>VLOOKUP(B41,'Уч ЮН'!$A$3:$G$447,6,FALSE)</f>
        <v>Засечное</v>
      </c>
      <c r="H41" s="45" t="str">
        <f t="shared" si="3"/>
        <v>4:51,5</v>
      </c>
      <c r="I41" s="327" t="str">
        <f t="shared" si="4"/>
        <v>1ю</v>
      </c>
      <c r="J41" s="328">
        <f>VLOOKUP(B41,'Уч ЮН'!$A$3:$I$447,8,FALSE)</f>
        <v>0</v>
      </c>
      <c r="K41" s="327"/>
      <c r="L41" s="355" t="s">
        <v>569</v>
      </c>
      <c r="M41" s="355" t="s">
        <v>628</v>
      </c>
      <c r="N41" s="356">
        <f t="shared" si="5"/>
        <v>451.5</v>
      </c>
      <c r="O41" s="331" t="str">
        <f>VLOOKUP(B41,'Уч ЮН'!$A$3:$G$447,7,FALSE)</f>
        <v>Чернышов А.В.</v>
      </c>
      <c r="P41" s="327"/>
      <c r="Q41" s="358"/>
      <c r="R41" s="358"/>
      <c r="S41" s="358"/>
      <c r="T41" s="358"/>
      <c r="U41" s="3"/>
      <c r="W41" s="16"/>
      <c r="X41" s="3"/>
      <c r="Y41" s="3"/>
      <c r="Z41" s="3"/>
      <c r="AA41" s="3"/>
      <c r="AB41" s="3"/>
      <c r="AC41" s="3"/>
      <c r="AD41" s="113"/>
      <c r="AE41" s="113"/>
      <c r="AF41" s="113"/>
      <c r="AG41" s="113"/>
      <c r="AH41" s="113"/>
      <c r="AI41" s="113"/>
      <c r="AJ41" s="113"/>
    </row>
    <row r="42" spans="1:36" s="1" customFormat="1" ht="13.5" customHeight="1">
      <c r="A42" s="326">
        <v>13</v>
      </c>
      <c r="B42" s="47">
        <v>295</v>
      </c>
      <c r="C42" s="48" t="str">
        <f>VLOOKUP(B42,'Уч ЮН'!$A$3:$G$447,2,FALSE)</f>
        <v>Шошин Никита</v>
      </c>
      <c r="D42" s="91">
        <f>VLOOKUP(B42,'Уч ЮН'!$A$3:$G$447,3,FALSE)</f>
        <v>2002</v>
      </c>
      <c r="E42" s="326">
        <f>VLOOKUP(B42,'Уч ЮН'!$A$3:$G$447,4,FALSE)</f>
        <v>3</v>
      </c>
      <c r="F42" s="48" t="str">
        <f>VLOOKUP(B42,'Уч ЮН'!$A$3:$G$447,5,FALSE)</f>
        <v>Пензенская</v>
      </c>
      <c r="G42" s="96" t="str">
        <f>VLOOKUP(B42,'Уч ЮН'!$A$3:$G$447,6,FALSE)</f>
        <v>ДЮСШ-2 Кузнецк</v>
      </c>
      <c r="H42" s="45" t="str">
        <f t="shared" si="3"/>
        <v>4:51,8</v>
      </c>
      <c r="I42" s="327" t="str">
        <f t="shared" si="4"/>
        <v>1ю</v>
      </c>
      <c r="J42" s="328">
        <f>VLOOKUP(B42,'Уч ЮН'!$A$3:$I$447,8,FALSE)</f>
        <v>0</v>
      </c>
      <c r="K42" s="327"/>
      <c r="L42" s="355" t="s">
        <v>569</v>
      </c>
      <c r="M42" s="355" t="s">
        <v>641</v>
      </c>
      <c r="N42" s="356">
        <f t="shared" si="5"/>
        <v>451.8</v>
      </c>
      <c r="O42" s="331" t="str">
        <f>VLOOKUP(B42,'Уч ЮН'!$A$3:$G$447,7,FALSE)</f>
        <v>Акатьев В.В. ,Грин А.В.</v>
      </c>
      <c r="P42" s="424"/>
      <c r="Q42" s="361"/>
      <c r="R42" s="361"/>
      <c r="S42" s="361"/>
      <c r="T42" s="361"/>
      <c r="U42" s="3"/>
      <c r="V42" s="3"/>
      <c r="W42" s="16"/>
      <c r="X42" s="3"/>
      <c r="Y42" s="3"/>
      <c r="Z42" s="3"/>
      <c r="AA42" s="3"/>
      <c r="AB42" s="3"/>
      <c r="AC42" s="3"/>
      <c r="AD42" s="107"/>
      <c r="AE42" s="107"/>
      <c r="AF42" s="107"/>
      <c r="AG42" s="107"/>
      <c r="AH42" s="107"/>
      <c r="AI42" s="107"/>
      <c r="AJ42" s="107"/>
    </row>
    <row r="43" spans="1:36" s="1" customFormat="1" ht="13.5" customHeight="1">
      <c r="A43" s="326">
        <v>14</v>
      </c>
      <c r="B43" s="47">
        <v>54</v>
      </c>
      <c r="C43" s="48" t="str">
        <f>VLOOKUP(B43,'Уч ЮН'!$A$3:$G$447,2,FALSE)</f>
        <v>Крылатых Даниил</v>
      </c>
      <c r="D43" s="91">
        <f>VLOOKUP(B43,'Уч ЮН'!$A$3:$G$447,3,FALSE)</f>
        <v>2003</v>
      </c>
      <c r="E43" s="326" t="str">
        <f>VLOOKUP(B43,'Уч ЮН'!$A$3:$G$447,4,FALSE)</f>
        <v>3</v>
      </c>
      <c r="F43" s="48" t="str">
        <f>VLOOKUP(B43,'Уч ЮН'!$A$3:$G$447,5,FALSE)</f>
        <v>Пензенская</v>
      </c>
      <c r="G43" s="96" t="str">
        <f>VLOOKUP(B43,'Уч ЮН'!$A$3:$G$447,6,FALSE)</f>
        <v>ДЮСШ Кузнецкий</v>
      </c>
      <c r="H43" s="45" t="str">
        <f t="shared" si="3"/>
        <v>5:06,1</v>
      </c>
      <c r="I43" s="327" t="str">
        <f t="shared" si="4"/>
        <v>1ю</v>
      </c>
      <c r="J43" s="328">
        <f>VLOOKUP(B43,'Уч ЮН'!$A$3:$I$447,8,FALSE)</f>
        <v>0</v>
      </c>
      <c r="K43" s="327"/>
      <c r="L43" s="355" t="s">
        <v>672</v>
      </c>
      <c r="M43" s="355" t="s">
        <v>682</v>
      </c>
      <c r="N43" s="356">
        <f t="shared" si="5"/>
        <v>506.1</v>
      </c>
      <c r="O43" s="331" t="str">
        <f>VLOOKUP(B43,'Уч ЮН'!$A$3:$G$447,7,FALSE)</f>
        <v>Царьков А.В.</v>
      </c>
      <c r="P43" s="420"/>
      <c r="Q43" s="366"/>
      <c r="R43" s="366"/>
      <c r="S43" s="366"/>
      <c r="T43" s="366"/>
      <c r="U43" s="3"/>
      <c r="X43" s="3"/>
      <c r="Y43" s="3"/>
      <c r="Z43" s="3"/>
      <c r="AA43" s="3"/>
      <c r="AB43" s="3"/>
      <c r="AC43" s="3"/>
      <c r="AD43" s="107"/>
      <c r="AE43" s="107"/>
      <c r="AF43" s="107"/>
      <c r="AG43" s="107"/>
      <c r="AH43" s="107"/>
      <c r="AI43" s="107"/>
      <c r="AJ43" s="107"/>
    </row>
    <row r="44" spans="1:36" s="1" customFormat="1" ht="13.5" customHeight="1">
      <c r="A44" s="326">
        <v>15</v>
      </c>
      <c r="B44" s="47">
        <v>252</v>
      </c>
      <c r="C44" s="48" t="str">
        <f>VLOOKUP(B44,'Уч ЮН'!$A$3:$G$447,2,FALSE)</f>
        <v>Фролов Алексей </v>
      </c>
      <c r="D44" s="91">
        <f>VLOOKUP(B44,'Уч ЮН'!$A$3:$G$447,3,FALSE)</f>
        <v>2003</v>
      </c>
      <c r="E44" s="326"/>
      <c r="F44" s="48" t="str">
        <f>VLOOKUP(B44,'Уч ЮН'!$A$3:$G$447,5,FALSE)</f>
        <v>Пензенская</v>
      </c>
      <c r="G44" s="96" t="str">
        <f>VLOOKUP(B44,'Уч ЮН'!$A$3:$G$447,6,FALSE)</f>
        <v>Засечное</v>
      </c>
      <c r="H44" s="45" t="str">
        <f t="shared" si="3"/>
        <v>5:23,8</v>
      </c>
      <c r="I44" s="327" t="str">
        <f t="shared" si="4"/>
        <v>2ю</v>
      </c>
      <c r="J44" s="328">
        <f>VLOOKUP(B44,'Уч ЮН'!$A$3:$I$447,8,FALSE)</f>
        <v>0</v>
      </c>
      <c r="K44" s="327"/>
      <c r="L44" s="355" t="s">
        <v>672</v>
      </c>
      <c r="M44" s="355" t="s">
        <v>683</v>
      </c>
      <c r="N44" s="356">
        <f t="shared" si="5"/>
        <v>523.8</v>
      </c>
      <c r="O44" s="331" t="str">
        <f>VLOOKUP(B44,'Уч ЮН'!$A$3:$G$447,7,FALSE)</f>
        <v>Чернышов А.В.</v>
      </c>
      <c r="P44" s="49"/>
      <c r="AD44" s="107"/>
      <c r="AE44" s="107"/>
      <c r="AF44" s="107"/>
      <c r="AG44" s="107"/>
      <c r="AH44" s="107"/>
      <c r="AI44" s="107"/>
      <c r="AJ44" s="107"/>
    </row>
    <row r="45" spans="1:36" s="64" customFormat="1" ht="15.75" customHeight="1">
      <c r="A45" s="462" t="s">
        <v>95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53"/>
      <c r="V45" s="49"/>
      <c r="W45" s="49"/>
      <c r="X45" s="49"/>
      <c r="Y45" s="49"/>
      <c r="Z45" s="49"/>
      <c r="AA45" s="49"/>
      <c r="AB45" s="49"/>
      <c r="AC45" s="49"/>
      <c r="AD45" s="53"/>
      <c r="AE45" s="49"/>
      <c r="AF45" s="49"/>
      <c r="AG45" s="53"/>
      <c r="AH45" s="49"/>
      <c r="AI45" s="49"/>
      <c r="AJ45" s="49"/>
    </row>
    <row r="46" spans="1:36" s="64" customFormat="1" ht="15.75" customHeight="1">
      <c r="A46" s="463" t="s">
        <v>59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53"/>
      <c r="V46" s="1"/>
      <c r="W46" s="16"/>
      <c r="AD46" s="49"/>
      <c r="AE46" s="49"/>
      <c r="AF46" s="49"/>
      <c r="AG46" s="49"/>
      <c r="AH46" s="49"/>
      <c r="AI46" s="49"/>
      <c r="AJ46" s="49"/>
    </row>
    <row r="47" spans="1:36" s="80" customFormat="1" ht="13.5" customHeight="1">
      <c r="A47" s="379"/>
      <c r="B47" s="373"/>
      <c r="C47" s="380"/>
      <c r="D47" s="381"/>
      <c r="E47" s="382"/>
      <c r="F47" s="383"/>
      <c r="G47" s="421"/>
      <c r="H47" s="473" t="s">
        <v>23</v>
      </c>
      <c r="I47" s="473"/>
      <c r="J47" s="473"/>
      <c r="K47" s="473"/>
      <c r="L47" s="473"/>
      <c r="M47" s="473"/>
      <c r="N47" s="473"/>
      <c r="O47" s="422" t="s">
        <v>546</v>
      </c>
      <c r="P47" s="467" t="s">
        <v>27</v>
      </c>
      <c r="Q47" s="467"/>
      <c r="R47" s="468"/>
      <c r="S47" s="468"/>
      <c r="T47" s="468"/>
      <c r="U47" s="32"/>
      <c r="V47" s="1"/>
      <c r="W47" s="16"/>
      <c r="AD47" s="78"/>
      <c r="AE47" s="78"/>
      <c r="AF47" s="78"/>
      <c r="AG47" s="78"/>
      <c r="AH47" s="78"/>
      <c r="AI47" s="78"/>
      <c r="AJ47" s="78"/>
    </row>
    <row r="48" spans="1:36" s="17" customFormat="1" ht="28.5" customHeight="1">
      <c r="A48" s="71" t="s">
        <v>2</v>
      </c>
      <c r="B48" s="71" t="s">
        <v>24</v>
      </c>
      <c r="C48" s="71" t="s">
        <v>3</v>
      </c>
      <c r="D48" s="92" t="s">
        <v>83</v>
      </c>
      <c r="E48" s="71" t="s">
        <v>5</v>
      </c>
      <c r="F48" s="71" t="s">
        <v>6</v>
      </c>
      <c r="G48" s="97" t="s">
        <v>8</v>
      </c>
      <c r="H48" s="70" t="s">
        <v>10</v>
      </c>
      <c r="I48" s="37" t="s">
        <v>17</v>
      </c>
      <c r="J48" s="37"/>
      <c r="K48" s="37" t="s">
        <v>55</v>
      </c>
      <c r="L48" s="69" t="s">
        <v>30</v>
      </c>
      <c r="M48" s="69" t="s">
        <v>31</v>
      </c>
      <c r="N48" s="106" t="s">
        <v>32</v>
      </c>
      <c r="O48" s="100" t="s">
        <v>11</v>
      </c>
      <c r="P48" s="466" t="s">
        <v>12</v>
      </c>
      <c r="Q48" s="466"/>
      <c r="R48" s="466"/>
      <c r="S48" s="385" t="s">
        <v>13</v>
      </c>
      <c r="T48" s="384" t="s">
        <v>2</v>
      </c>
      <c r="U48" s="98"/>
      <c r="V48" s="35"/>
      <c r="W48" s="36"/>
      <c r="AD48" s="49"/>
      <c r="AE48" s="49"/>
      <c r="AF48" s="49"/>
      <c r="AG48" s="49"/>
      <c r="AH48" s="49"/>
      <c r="AI48" s="49"/>
      <c r="AJ48" s="49"/>
    </row>
    <row r="49" spans="1:36" s="3" customFormat="1" ht="13.5" customHeight="1">
      <c r="A49" s="326">
        <v>1</v>
      </c>
      <c r="B49" s="47">
        <v>31</v>
      </c>
      <c r="C49" s="48" t="str">
        <f>VLOOKUP(B49,'Уч ЮН'!$A$3:$G$447,2,FALSE)</f>
        <v>Зюзин Дмитрий</v>
      </c>
      <c r="D49" s="91">
        <f>VLOOKUP(B49,'Уч ЮН'!$A$3:$G$447,3,FALSE)</f>
        <v>2000</v>
      </c>
      <c r="E49" s="326" t="str">
        <f>VLOOKUP(B49,'Уч ЮН'!$A$3:$G$447,4,FALSE)</f>
        <v>КМС</v>
      </c>
      <c r="F49" s="48" t="str">
        <f>VLOOKUP(B49,'Уч ЮН'!$A$3:$G$447,5,FALSE)</f>
        <v>Пензенская</v>
      </c>
      <c r="G49" s="96" t="str">
        <f>VLOOKUP(B49,'Уч ЮН'!$A$3:$G$447,6,FALSE)</f>
        <v>ЦСП,УОР</v>
      </c>
      <c r="H49" s="45" t="str">
        <f aca="true" t="shared" si="6" ref="H49:H54">CONCATENATE(L49,":",M49)</f>
        <v>4:01,5</v>
      </c>
      <c r="I49" s="327">
        <f aca="true" t="shared" si="7" ref="I49:I54">LOOKUP(N49,$U$1:$AB$1,$U$2:$AB$2)</f>
        <v>1</v>
      </c>
      <c r="J49" s="328">
        <f>VLOOKUP(B49,'Уч ЮН'!$A$3:$I$447,8,FALSE)</f>
        <v>0</v>
      </c>
      <c r="K49" s="327"/>
      <c r="L49" s="355" t="s">
        <v>569</v>
      </c>
      <c r="M49" s="355" t="s">
        <v>691</v>
      </c>
      <c r="N49" s="356">
        <f aca="true" t="shared" si="8" ref="N49:N54">(L49*100)+M49</f>
        <v>401.5</v>
      </c>
      <c r="O49" s="331" t="str">
        <f>VLOOKUP(B49,'Уч ЮН'!$A$3:$G$447,7,FALSE)</f>
        <v>Воеводины Ю.С.,А.Н.</v>
      </c>
      <c r="P49" s="327"/>
      <c r="Q49" s="358"/>
      <c r="R49" s="358"/>
      <c r="S49" s="358"/>
      <c r="T49" s="358"/>
      <c r="V49" s="1"/>
      <c r="W49" s="16"/>
      <c r="AD49" s="113"/>
      <c r="AE49" s="113"/>
      <c r="AF49" s="113"/>
      <c r="AG49" s="113"/>
      <c r="AH49" s="113"/>
      <c r="AI49" s="113"/>
      <c r="AJ49" s="113"/>
    </row>
    <row r="50" spans="1:36" s="3" customFormat="1" ht="13.5" customHeight="1">
      <c r="A50" s="326">
        <v>2</v>
      </c>
      <c r="B50" s="47">
        <v>144</v>
      </c>
      <c r="C50" s="48" t="str">
        <f>VLOOKUP(B50,'Уч ЮН'!$A$3:$G$447,2,FALSE)</f>
        <v>Тихненко Никита</v>
      </c>
      <c r="D50" s="91">
        <f>VLOOKUP(B50,'Уч ЮН'!$A$3:$G$447,3,FALSE)</f>
        <v>2001</v>
      </c>
      <c r="E50" s="326">
        <f>VLOOKUP(B50,'Уч ЮН'!$A$3:$G$447,4,FALSE)</f>
        <v>1</v>
      </c>
      <c r="F50" s="48" t="str">
        <f>VLOOKUP(B50,'Уч ЮН'!$A$3:$G$447,5,FALSE)</f>
        <v>Саратовская</v>
      </c>
      <c r="G50" s="96" t="str">
        <f>VLOOKUP(B50,'Уч ЮН'!$A$3:$G$447,6,FALSE)</f>
        <v>СШОР-6</v>
      </c>
      <c r="H50" s="45" t="str">
        <f t="shared" si="6"/>
        <v>4:13,4</v>
      </c>
      <c r="I50" s="327">
        <f t="shared" si="7"/>
        <v>2</v>
      </c>
      <c r="J50" s="328">
        <f>VLOOKUP(B50,'Уч ЮН'!$A$3:$I$447,8,FALSE)</f>
        <v>0</v>
      </c>
      <c r="K50" s="327"/>
      <c r="L50" s="355" t="s">
        <v>569</v>
      </c>
      <c r="M50" s="355" t="s">
        <v>694</v>
      </c>
      <c r="N50" s="356">
        <f t="shared" si="8"/>
        <v>413.4</v>
      </c>
      <c r="O50" s="331" t="str">
        <f>VLOOKUP(B50,'Уч ЮН'!$A$3:$G$447,7,FALSE)</f>
        <v>Тихненко С.Г.</v>
      </c>
      <c r="P50" s="420"/>
      <c r="Q50" s="366"/>
      <c r="R50" s="366"/>
      <c r="S50" s="366"/>
      <c r="T50" s="366"/>
      <c r="U50" s="32"/>
      <c r="V50" s="35"/>
      <c r="W50" s="35"/>
      <c r="AD50" s="107"/>
      <c r="AE50" s="107"/>
      <c r="AF50" s="107"/>
      <c r="AG50" s="107"/>
      <c r="AH50" s="107"/>
      <c r="AI50" s="107"/>
      <c r="AJ50" s="107"/>
    </row>
    <row r="51" spans="1:36" s="1" customFormat="1" ht="13.5" customHeight="1">
      <c r="A51" s="326">
        <v>3</v>
      </c>
      <c r="B51" s="47">
        <v>32</v>
      </c>
      <c r="C51" s="48" t="str">
        <f>VLOOKUP(B51,'Уч ЮН'!$A$3:$G$447,2,FALSE)</f>
        <v>Иваньшин Роман</v>
      </c>
      <c r="D51" s="91">
        <f>VLOOKUP(B51,'Уч ЮН'!$A$3:$G$447,3,FALSE)</f>
        <v>2001</v>
      </c>
      <c r="E51" s="326">
        <f>VLOOKUP(B51,'Уч ЮН'!$A$3:$G$447,4,FALSE)</f>
        <v>1</v>
      </c>
      <c r="F51" s="48" t="str">
        <f>VLOOKUP(B51,'Уч ЮН'!$A$3:$G$447,5,FALSE)</f>
        <v>Пензенская</v>
      </c>
      <c r="G51" s="96" t="str">
        <f>VLOOKUP(B51,'Уч ЮН'!$A$3:$G$447,6,FALSE)</f>
        <v>УОР</v>
      </c>
      <c r="H51" s="45" t="str">
        <f t="shared" si="6"/>
        <v>4:16,6</v>
      </c>
      <c r="I51" s="327">
        <f t="shared" si="7"/>
        <v>2</v>
      </c>
      <c r="J51" s="328">
        <f>VLOOKUP(B51,'Уч ЮН'!$A$3:$I$447,8,FALSE)</f>
        <v>0</v>
      </c>
      <c r="K51" s="327"/>
      <c r="L51" s="355" t="s">
        <v>569</v>
      </c>
      <c r="M51" s="355" t="s">
        <v>695</v>
      </c>
      <c r="N51" s="356">
        <f t="shared" si="8"/>
        <v>416.6</v>
      </c>
      <c r="O51" s="331" t="str">
        <f>VLOOKUP(B51,'Уч ЮН'!$A$3:$G$447,7,FALSE)</f>
        <v>Воеводины Ю.С.,А.Н.</v>
      </c>
      <c r="P51" s="423"/>
      <c r="Q51" s="363"/>
      <c r="R51" s="363"/>
      <c r="S51" s="364"/>
      <c r="T51" s="363"/>
      <c r="U51" s="32"/>
      <c r="W51" s="16"/>
      <c r="X51" s="17"/>
      <c r="Y51" s="17"/>
      <c r="Z51" s="17"/>
      <c r="AA51" s="17"/>
      <c r="AB51" s="17"/>
      <c r="AC51" s="17"/>
      <c r="AD51" s="113"/>
      <c r="AE51" s="113"/>
      <c r="AF51" s="113"/>
      <c r="AG51" s="113"/>
      <c r="AH51" s="113"/>
      <c r="AI51" s="113"/>
      <c r="AJ51" s="113"/>
    </row>
    <row r="52" spans="1:36" s="1" customFormat="1" ht="13.5" customHeight="1">
      <c r="A52" s="326">
        <v>4</v>
      </c>
      <c r="B52" s="47">
        <v>34</v>
      </c>
      <c r="C52" s="48" t="str">
        <f>VLOOKUP(B52,'Уч ЮН'!$A$3:$G$447,2,FALSE)</f>
        <v>Болховитиин Александр</v>
      </c>
      <c r="D52" s="91">
        <f>VLOOKUP(B52,'Уч ЮН'!$A$3:$G$447,3,FALSE)</f>
        <v>2001</v>
      </c>
      <c r="E52" s="326">
        <f>VLOOKUP(B52,'Уч ЮН'!$A$3:$G$447,4,FALSE)</f>
        <v>2</v>
      </c>
      <c r="F52" s="48" t="str">
        <f>VLOOKUP(B52,'Уч ЮН'!$A$3:$G$447,5,FALSE)</f>
        <v>Пензенская</v>
      </c>
      <c r="G52" s="96" t="str">
        <f>VLOOKUP(B52,'Уч ЮН'!$A$3:$G$447,6,FALSE)</f>
        <v>УОР</v>
      </c>
      <c r="H52" s="45" t="str">
        <f t="shared" si="6"/>
        <v>4:23,8</v>
      </c>
      <c r="I52" s="327">
        <f t="shared" si="7"/>
        <v>2</v>
      </c>
      <c r="J52" s="328">
        <f>VLOOKUP(B52,'Уч ЮН'!$A$3:$I$447,8,FALSE)</f>
        <v>0</v>
      </c>
      <c r="K52" s="327"/>
      <c r="L52" s="355" t="s">
        <v>569</v>
      </c>
      <c r="M52" s="355" t="s">
        <v>683</v>
      </c>
      <c r="N52" s="356">
        <f t="shared" si="8"/>
        <v>423.8</v>
      </c>
      <c r="O52" s="331" t="str">
        <f>VLOOKUP(B52,'Уч ЮН'!$A$3:$G$447,7,FALSE)</f>
        <v>Воеводины Ю.С.,А.Н.</v>
      </c>
      <c r="P52" s="49"/>
      <c r="AD52" s="107"/>
      <c r="AE52" s="107"/>
      <c r="AF52" s="107"/>
      <c r="AG52" s="107"/>
      <c r="AH52" s="107"/>
      <c r="AI52" s="107"/>
      <c r="AJ52" s="107"/>
    </row>
    <row r="53" spans="1:36" s="1" customFormat="1" ht="13.5" customHeight="1">
      <c r="A53" s="326">
        <v>5</v>
      </c>
      <c r="B53" s="47">
        <v>524</v>
      </c>
      <c r="C53" s="48" t="str">
        <f>VLOOKUP(B53,'Уч ЮН'!$A$3:$G$447,2,FALSE)</f>
        <v>Тимошин Максим</v>
      </c>
      <c r="D53" s="91">
        <f>VLOOKUP(B53,'Уч ЮН'!$A$3:$G$447,3,FALSE)</f>
        <v>2000</v>
      </c>
      <c r="E53" s="326"/>
      <c r="F53" s="48" t="str">
        <f>VLOOKUP(B53,'Уч ЮН'!$A$3:$G$447,5,FALSE)</f>
        <v>Пензенская</v>
      </c>
      <c r="G53" s="96" t="str">
        <f>VLOOKUP(B53,'Уч ЮН'!$A$3:$G$447,6,FALSE)</f>
        <v>СШОР ВВС</v>
      </c>
      <c r="H53" s="45" t="str">
        <f t="shared" si="6"/>
        <v>4:33,7</v>
      </c>
      <c r="I53" s="327">
        <f t="shared" si="7"/>
        <v>3</v>
      </c>
      <c r="J53" s="328" t="str">
        <f>VLOOKUP(B53,'Уч ЮН'!$A$3:$I$447,8,FALSE)</f>
        <v>л</v>
      </c>
      <c r="K53" s="327"/>
      <c r="L53" s="355" t="s">
        <v>569</v>
      </c>
      <c r="M53" s="355" t="s">
        <v>697</v>
      </c>
      <c r="N53" s="356">
        <f t="shared" si="8"/>
        <v>433.7</v>
      </c>
      <c r="O53" s="331" t="str">
        <f>VLOOKUP(B53,'Уч ЮН'!$A$3:$G$447,7,FALSE)</f>
        <v>Захаров А.В.,Брюханкова Т.В.</v>
      </c>
      <c r="P53" s="49"/>
      <c r="AD53" s="113"/>
      <c r="AE53" s="113"/>
      <c r="AF53" s="113"/>
      <c r="AG53" s="113"/>
      <c r="AH53" s="113"/>
      <c r="AI53" s="113"/>
      <c r="AJ53" s="113"/>
    </row>
    <row r="54" spans="1:36" s="1" customFormat="1" ht="13.5" customHeight="1">
      <c r="A54" s="326">
        <v>6</v>
      </c>
      <c r="B54" s="47">
        <v>523</v>
      </c>
      <c r="C54" s="48" t="str">
        <f>VLOOKUP(B54,'Уч ЮН'!$A$3:$G$447,2,FALSE)</f>
        <v>Катышов Евгений</v>
      </c>
      <c r="D54" s="91">
        <f>VLOOKUP(B54,'Уч ЮН'!$A$3:$G$447,3,FALSE)</f>
        <v>2001</v>
      </c>
      <c r="E54" s="326"/>
      <c r="F54" s="48" t="str">
        <f>VLOOKUP(B54,'Уч ЮН'!$A$3:$G$447,5,FALSE)</f>
        <v>Пензенская</v>
      </c>
      <c r="G54" s="96" t="str">
        <f>VLOOKUP(B54,'Уч ЮН'!$A$3:$G$447,6,FALSE)</f>
        <v>УОР</v>
      </c>
      <c r="H54" s="45" t="str">
        <f t="shared" si="6"/>
        <v>4:45,4</v>
      </c>
      <c r="I54" s="327">
        <f t="shared" si="7"/>
        <v>3</v>
      </c>
      <c r="J54" s="328" t="str">
        <f>VLOOKUP(B54,'Уч ЮН'!$A$3:$I$447,8,FALSE)</f>
        <v>л</v>
      </c>
      <c r="K54" s="327"/>
      <c r="L54" s="355" t="s">
        <v>569</v>
      </c>
      <c r="M54" s="355" t="s">
        <v>698</v>
      </c>
      <c r="N54" s="356">
        <f t="shared" si="8"/>
        <v>445.4</v>
      </c>
      <c r="O54" s="331" t="str">
        <f>VLOOKUP(B54,'Уч ЮН'!$A$3:$G$447,7,FALSE)</f>
        <v>Захаров А.В.,Брюханкова Т.В.</v>
      </c>
      <c r="P54" s="49"/>
      <c r="AD54" s="107"/>
      <c r="AE54" s="107"/>
      <c r="AF54" s="107"/>
      <c r="AG54" s="107"/>
      <c r="AH54" s="107"/>
      <c r="AI54" s="107"/>
      <c r="AJ54" s="107"/>
    </row>
    <row r="55" spans="1:36" s="64" customFormat="1" ht="15.75" customHeight="1">
      <c r="A55" s="462" t="s">
        <v>591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53"/>
      <c r="V55" s="49"/>
      <c r="W55" s="49"/>
      <c r="X55" s="49"/>
      <c r="Y55" s="49"/>
      <c r="Z55" s="49"/>
      <c r="AA55" s="49"/>
      <c r="AB55" s="49"/>
      <c r="AC55" s="49"/>
      <c r="AD55" s="53"/>
      <c r="AE55" s="49"/>
      <c r="AF55" s="49"/>
      <c r="AG55" s="53"/>
      <c r="AH55" s="49"/>
      <c r="AI55" s="49"/>
      <c r="AJ55" s="49"/>
    </row>
    <row r="56" spans="1:36" s="64" customFormat="1" ht="15.75" customHeight="1">
      <c r="A56" s="463" t="s">
        <v>59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53"/>
      <c r="V56" s="1"/>
      <c r="W56" s="16"/>
      <c r="AD56" s="49"/>
      <c r="AE56" s="49"/>
      <c r="AF56" s="49"/>
      <c r="AG56" s="49"/>
      <c r="AH56" s="49"/>
      <c r="AI56" s="49"/>
      <c r="AJ56" s="49"/>
    </row>
    <row r="57" spans="1:36" s="80" customFormat="1" ht="13.5" customHeight="1">
      <c r="A57" s="379"/>
      <c r="B57" s="373"/>
      <c r="C57" s="380"/>
      <c r="D57" s="381"/>
      <c r="E57" s="382"/>
      <c r="F57" s="383"/>
      <c r="G57" s="421"/>
      <c r="H57" s="473" t="s">
        <v>23</v>
      </c>
      <c r="I57" s="473"/>
      <c r="J57" s="473"/>
      <c r="K57" s="473"/>
      <c r="L57" s="473"/>
      <c r="M57" s="473"/>
      <c r="N57" s="473"/>
      <c r="O57" s="422" t="s">
        <v>546</v>
      </c>
      <c r="P57" s="467" t="s">
        <v>27</v>
      </c>
      <c r="Q57" s="467"/>
      <c r="R57" s="468"/>
      <c r="S57" s="468"/>
      <c r="T57" s="468"/>
      <c r="U57" s="32"/>
      <c r="V57" s="1"/>
      <c r="W57" s="16"/>
      <c r="AD57" s="78"/>
      <c r="AE57" s="78"/>
      <c r="AF57" s="78"/>
      <c r="AG57" s="78"/>
      <c r="AH57" s="78"/>
      <c r="AI57" s="78"/>
      <c r="AJ57" s="78"/>
    </row>
    <row r="58" spans="1:36" s="17" customFormat="1" ht="28.5" customHeight="1">
      <c r="A58" s="71" t="s">
        <v>2</v>
      </c>
      <c r="B58" s="71" t="s">
        <v>24</v>
      </c>
      <c r="C58" s="71" t="s">
        <v>3</v>
      </c>
      <c r="D58" s="92" t="s">
        <v>83</v>
      </c>
      <c r="E58" s="71" t="s">
        <v>5</v>
      </c>
      <c r="F58" s="71" t="s">
        <v>6</v>
      </c>
      <c r="G58" s="97" t="s">
        <v>8</v>
      </c>
      <c r="H58" s="70" t="s">
        <v>10</v>
      </c>
      <c r="I58" s="37" t="s">
        <v>17</v>
      </c>
      <c r="J58" s="37"/>
      <c r="K58" s="37" t="s">
        <v>55</v>
      </c>
      <c r="L58" s="69" t="s">
        <v>30</v>
      </c>
      <c r="M58" s="69" t="s">
        <v>31</v>
      </c>
      <c r="N58" s="106" t="s">
        <v>32</v>
      </c>
      <c r="O58" s="100" t="s">
        <v>11</v>
      </c>
      <c r="P58" s="466" t="s">
        <v>12</v>
      </c>
      <c r="Q58" s="466"/>
      <c r="R58" s="466"/>
      <c r="S58" s="385" t="s">
        <v>13</v>
      </c>
      <c r="T58" s="384" t="s">
        <v>2</v>
      </c>
      <c r="U58" s="98"/>
      <c r="V58" s="35"/>
      <c r="W58" s="36"/>
      <c r="AD58" s="49"/>
      <c r="AE58" s="49"/>
      <c r="AF58" s="49"/>
      <c r="AG58" s="49"/>
      <c r="AH58" s="49"/>
      <c r="AI58" s="49"/>
      <c r="AJ58" s="49"/>
    </row>
    <row r="59" spans="1:36" s="3" customFormat="1" ht="13.5" customHeight="1">
      <c r="A59" s="326">
        <v>1</v>
      </c>
      <c r="B59" s="47">
        <v>690</v>
      </c>
      <c r="C59" s="48" t="str">
        <f>VLOOKUP(B59,'Уч ЮН'!$A$3:$G$447,2,FALSE)</f>
        <v>Лежуков Николай</v>
      </c>
      <c r="D59" s="91">
        <f>VLOOKUP(B59,'Уч ЮН'!$A$3:$G$447,3,FALSE)</f>
        <v>1995</v>
      </c>
      <c r="E59" s="326" t="str">
        <f>VLOOKUP(B59,'Уч ЮН'!$A$3:$G$447,4,FALSE)</f>
        <v>КМС</v>
      </c>
      <c r="F59" s="48" t="str">
        <f>VLOOKUP(B59,'Уч ЮН'!$A$3:$G$447,5,FALSE)</f>
        <v>Пензенская</v>
      </c>
      <c r="G59" s="96" t="str">
        <f>VLOOKUP(B59,'Уч ЮН'!$A$3:$G$447,6,FALSE)</f>
        <v>СШОР Заречный</v>
      </c>
      <c r="H59" s="45" t="str">
        <f>CONCATENATE(L59,":",M59)</f>
        <v>4:01,7</v>
      </c>
      <c r="I59" s="327">
        <f>LOOKUP(N59,$U$1:$AB$1,$U$2:$AB$2)</f>
        <v>1</v>
      </c>
      <c r="J59" s="328">
        <f>VLOOKUP(B59,'Уч ЮН'!$A$3:$I$447,8,FALSE)</f>
        <v>0</v>
      </c>
      <c r="K59" s="327"/>
      <c r="L59" s="355" t="s">
        <v>569</v>
      </c>
      <c r="M59" s="355" t="s">
        <v>692</v>
      </c>
      <c r="N59" s="356">
        <f>(L59*100)+M59</f>
        <v>401.7</v>
      </c>
      <c r="O59" s="331" t="str">
        <f>VLOOKUP(B59,'Уч ЮН'!$A$3:$G$447,7,FALSE)</f>
        <v>Семин С.В.,Кузнецов В.Б.,Беляев С.Н.</v>
      </c>
      <c r="P59" s="420"/>
      <c r="Q59" s="366"/>
      <c r="R59" s="366"/>
      <c r="S59" s="366"/>
      <c r="T59" s="366"/>
      <c r="V59" s="1"/>
      <c r="W59" s="1"/>
      <c r="AD59" s="107"/>
      <c r="AE59" s="107"/>
      <c r="AF59" s="107"/>
      <c r="AG59" s="107"/>
      <c r="AH59" s="107"/>
      <c r="AI59" s="107"/>
      <c r="AJ59" s="107"/>
    </row>
    <row r="60" spans="1:36" s="3" customFormat="1" ht="13.5" customHeight="1">
      <c r="A60" s="326">
        <v>2</v>
      </c>
      <c r="B60" s="47">
        <v>461</v>
      </c>
      <c r="C60" s="48" t="str">
        <f>VLOOKUP(B60,'Уч ЮН'!$A$3:$G$447,2,FALSE)</f>
        <v>Абрамов Евгений</v>
      </c>
      <c r="D60" s="91">
        <f>VLOOKUP(B60,'Уч ЮН'!$A$3:$G$447,3,FALSE)</f>
        <v>1996</v>
      </c>
      <c r="E60" s="326" t="str">
        <f>VLOOKUP(B60,'Уч ЮН'!$A$3:$G$447,4,FALSE)</f>
        <v>КМС</v>
      </c>
      <c r="F60" s="48" t="str">
        <f>VLOOKUP(B60,'Уч ЮН'!$A$3:$G$447,5,FALSE)</f>
        <v>Мордовия</v>
      </c>
      <c r="G60" s="96" t="str">
        <f>VLOOKUP(B60,'Уч ЮН'!$A$3:$G$447,6,FALSE)</f>
        <v>МГУ им.Н.П.Огарева</v>
      </c>
      <c r="H60" s="45" t="str">
        <f>CONCATENATE(L60,":",M60)</f>
        <v>4:12,2</v>
      </c>
      <c r="I60" s="327">
        <f>LOOKUP(N60,$U$1:$AB$1,$U$2:$AB$2)</f>
        <v>2</v>
      </c>
      <c r="J60" s="328">
        <f>VLOOKUP(B60,'Уч ЮН'!$A$3:$I$447,8,FALSE)</f>
        <v>0</v>
      </c>
      <c r="K60" s="327"/>
      <c r="L60" s="355" t="s">
        <v>569</v>
      </c>
      <c r="M60" s="355" t="s">
        <v>693</v>
      </c>
      <c r="N60" s="356">
        <f>(L60*100)+M60</f>
        <v>412.2</v>
      </c>
      <c r="O60" s="331" t="str">
        <f>VLOOKUP(B60,'Уч ЮН'!$A$3:$G$447,7,FALSE)</f>
        <v>Арапов С. М.</v>
      </c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07"/>
      <c r="AE60" s="107"/>
      <c r="AF60" s="107"/>
      <c r="AG60" s="107"/>
      <c r="AH60" s="107"/>
      <c r="AI60" s="107"/>
      <c r="AJ60" s="107"/>
    </row>
    <row r="61" spans="1:36" s="3" customFormat="1" ht="13.5" customHeight="1">
      <c r="A61" s="326">
        <v>3</v>
      </c>
      <c r="B61" s="47">
        <v>643</v>
      </c>
      <c r="C61" s="48" t="str">
        <f>VLOOKUP(B61,'Уч ЮН'!$A$3:$G$447,2,FALSE)</f>
        <v>Собин Алексей</v>
      </c>
      <c r="D61" s="91">
        <f>VLOOKUP(B61,'Уч ЮН'!$A$3:$G$447,3,FALSE)</f>
        <v>1989</v>
      </c>
      <c r="E61" s="326" t="str">
        <f>VLOOKUP(B61,'Уч ЮН'!$A$3:$G$447,4,FALSE)</f>
        <v>МС</v>
      </c>
      <c r="F61" s="48" t="str">
        <f>VLOOKUP(B61,'Уч ЮН'!$A$3:$G$447,5,FALSE)</f>
        <v>Пензенская</v>
      </c>
      <c r="G61" s="96" t="str">
        <f>VLOOKUP(B61,'Уч ЮН'!$A$3:$G$447,6,FALSE)</f>
        <v>ЦСП</v>
      </c>
      <c r="H61" s="45" t="str">
        <f>CONCATENATE(L61,":",M61)</f>
        <v>4:18,1</v>
      </c>
      <c r="I61" s="327">
        <f>LOOKUP(N61,$U$1:$AB$1,$U$2:$AB$2)</f>
        <v>2</v>
      </c>
      <c r="J61" s="328" t="str">
        <f>VLOOKUP(B61,'Уч ЮН'!$A$3:$I$447,8,FALSE)</f>
        <v>л</v>
      </c>
      <c r="K61" s="327"/>
      <c r="L61" s="355" t="s">
        <v>569</v>
      </c>
      <c r="M61" s="355" t="s">
        <v>696</v>
      </c>
      <c r="N61" s="356">
        <f>(L61*100)+M61</f>
        <v>418.1</v>
      </c>
      <c r="O61" s="331" t="str">
        <f>VLOOKUP(B61,'Уч ЮН'!$A$3:$G$447,7,FALSE)</f>
        <v>Тюленев С.В.,С.Е.</v>
      </c>
      <c r="P61" s="327"/>
      <c r="Q61" s="358"/>
      <c r="R61" s="358"/>
      <c r="S61" s="358"/>
      <c r="T61" s="358"/>
      <c r="V61" s="1"/>
      <c r="W61" s="16"/>
      <c r="AD61" s="107"/>
      <c r="AE61" s="107"/>
      <c r="AF61" s="107"/>
      <c r="AG61" s="107"/>
      <c r="AH61" s="107"/>
      <c r="AI61" s="107"/>
      <c r="AJ61" s="107"/>
    </row>
    <row r="62" spans="8:36" ht="12.75">
      <c r="H62" s="56"/>
      <c r="AD62" s="109"/>
      <c r="AE62" s="109"/>
      <c r="AF62" s="109"/>
      <c r="AG62" s="109"/>
      <c r="AH62" s="109"/>
      <c r="AI62" s="109"/>
      <c r="AJ62" s="109"/>
    </row>
    <row r="63" spans="8:36" ht="12.75">
      <c r="H63" s="56"/>
      <c r="AD63" s="49"/>
      <c r="AE63" s="49"/>
      <c r="AF63" s="49"/>
      <c r="AG63" s="49"/>
      <c r="AH63" s="49"/>
      <c r="AI63" s="49"/>
      <c r="AJ63" s="49"/>
    </row>
    <row r="64" spans="8:36" ht="12.75">
      <c r="H64" s="56"/>
      <c r="AD64" s="49"/>
      <c r="AE64" s="49"/>
      <c r="AF64" s="49"/>
      <c r="AG64" s="49"/>
      <c r="AH64" s="49"/>
      <c r="AI64" s="49"/>
      <c r="AJ64" s="49"/>
    </row>
    <row r="65" spans="8:36" ht="12.75">
      <c r="H65" s="56"/>
      <c r="AD65" s="6"/>
      <c r="AE65" s="6"/>
      <c r="AF65" s="6"/>
      <c r="AG65" s="6"/>
      <c r="AH65" s="6"/>
      <c r="AI65" s="6"/>
      <c r="AJ65" s="6"/>
    </row>
    <row r="66" spans="8:36" ht="12.75">
      <c r="H66" s="56"/>
      <c r="AD66" s="49"/>
      <c r="AE66" s="49"/>
      <c r="AF66" s="49"/>
      <c r="AG66" s="49"/>
      <c r="AH66" s="49"/>
      <c r="AI66" s="49"/>
      <c r="AJ66" s="49"/>
    </row>
    <row r="67" spans="8:36" ht="12.75">
      <c r="H67" s="56"/>
      <c r="AD67" s="49"/>
      <c r="AE67" s="49"/>
      <c r="AF67" s="49"/>
      <c r="AG67" s="49"/>
      <c r="AH67" s="49"/>
      <c r="AI67" s="49"/>
      <c r="AJ67" s="49"/>
    </row>
    <row r="68" spans="8:36" ht="12.75">
      <c r="H68" s="56"/>
      <c r="AD68" s="49"/>
      <c r="AE68" s="49"/>
      <c r="AF68" s="49"/>
      <c r="AG68" s="49"/>
      <c r="AH68" s="49"/>
      <c r="AI68" s="49"/>
      <c r="AJ68" s="49"/>
    </row>
    <row r="69" spans="8:36" ht="12.75">
      <c r="H69" s="56"/>
      <c r="AD69" s="49"/>
      <c r="AE69" s="49"/>
      <c r="AF69" s="49"/>
      <c r="AG69" s="49"/>
      <c r="AH69" s="49"/>
      <c r="AI69" s="49"/>
      <c r="AJ69" s="49"/>
    </row>
    <row r="70" spans="8:36" ht="12.75">
      <c r="H70" s="56"/>
      <c r="AD70" s="49"/>
      <c r="AE70" s="49"/>
      <c r="AF70" s="49"/>
      <c r="AG70" s="49"/>
      <c r="AH70" s="49"/>
      <c r="AI70" s="49"/>
      <c r="AJ70" s="49"/>
    </row>
    <row r="71" spans="30:36" ht="12.75">
      <c r="AD71" s="49"/>
      <c r="AE71" s="49"/>
      <c r="AF71" s="49"/>
      <c r="AG71" s="49"/>
      <c r="AH71" s="49"/>
      <c r="AI71" s="49"/>
      <c r="AJ71" s="49"/>
    </row>
    <row r="72" spans="30:36" ht="12.75">
      <c r="AD72" s="49"/>
      <c r="AE72" s="49"/>
      <c r="AF72" s="49"/>
      <c r="AG72" s="49"/>
      <c r="AH72" s="49"/>
      <c r="AI72" s="49"/>
      <c r="AJ72" s="49"/>
    </row>
    <row r="73" spans="30:36" ht="12.75">
      <c r="AD73" s="49"/>
      <c r="AE73" s="49"/>
      <c r="AF73" s="49"/>
      <c r="AG73" s="49"/>
      <c r="AH73" s="49"/>
      <c r="AI73" s="49"/>
      <c r="AJ73" s="49"/>
    </row>
    <row r="74" spans="30:36" ht="12.75">
      <c r="AD74" s="49"/>
      <c r="AE74" s="49"/>
      <c r="AF74" s="49"/>
      <c r="AG74" s="49"/>
      <c r="AH74" s="49"/>
      <c r="AI74" s="49"/>
      <c r="AJ74" s="49"/>
    </row>
    <row r="75" spans="30:36" ht="12.75">
      <c r="AD75" s="49"/>
      <c r="AE75" s="49"/>
      <c r="AF75" s="49"/>
      <c r="AG75" s="49"/>
      <c r="AH75" s="49"/>
      <c r="AI75" s="49"/>
      <c r="AJ75" s="49"/>
    </row>
    <row r="76" spans="30:36" ht="12.75">
      <c r="AD76" s="49"/>
      <c r="AE76" s="49"/>
      <c r="AF76" s="49"/>
      <c r="AG76" s="49"/>
      <c r="AH76" s="49"/>
      <c r="AI76" s="49"/>
      <c r="AJ76" s="49"/>
    </row>
    <row r="77" spans="30:36" ht="12.75">
      <c r="AD77" s="49"/>
      <c r="AE77" s="49"/>
      <c r="AF77" s="49"/>
      <c r="AG77" s="49"/>
      <c r="AH77" s="49"/>
      <c r="AI77" s="49"/>
      <c r="AJ77" s="49"/>
    </row>
    <row r="78" spans="30:36" ht="12.75">
      <c r="AD78" s="49"/>
      <c r="AE78" s="49"/>
      <c r="AF78" s="49"/>
      <c r="AG78" s="49"/>
      <c r="AH78" s="49"/>
      <c r="AI78" s="49"/>
      <c r="AJ78" s="49"/>
    </row>
    <row r="79" spans="30:36" ht="12.75">
      <c r="AD79" s="6"/>
      <c r="AE79" s="6"/>
      <c r="AF79" s="6"/>
      <c r="AG79" s="6"/>
      <c r="AH79" s="6"/>
      <c r="AI79" s="6"/>
      <c r="AJ79" s="6"/>
    </row>
    <row r="80" spans="30:36" ht="12.75">
      <c r="AD80" s="49"/>
      <c r="AE80" s="49"/>
      <c r="AF80" s="49"/>
      <c r="AG80" s="49"/>
      <c r="AH80" s="49"/>
      <c r="AI80" s="49"/>
      <c r="AJ80" s="49"/>
    </row>
    <row r="81" spans="30:36" ht="12.75">
      <c r="AD81" s="49"/>
      <c r="AE81" s="49"/>
      <c r="AF81" s="49"/>
      <c r="AG81" s="49"/>
      <c r="AH81" s="49"/>
      <c r="AI81" s="49"/>
      <c r="AJ81" s="49"/>
    </row>
    <row r="82" spans="30:36" ht="12.75">
      <c r="AD82" s="109"/>
      <c r="AE82" s="109"/>
      <c r="AF82" s="109"/>
      <c r="AG82" s="109"/>
      <c r="AH82" s="109"/>
      <c r="AI82" s="109"/>
      <c r="AJ82" s="109"/>
    </row>
    <row r="83" spans="30:36" ht="12.75">
      <c r="AD83" s="6"/>
      <c r="AE83" s="6"/>
      <c r="AF83" s="6"/>
      <c r="AG83" s="6"/>
      <c r="AH83" s="6"/>
      <c r="AI83" s="6"/>
      <c r="AJ83" s="6"/>
    </row>
    <row r="84" spans="30:36" ht="12.75">
      <c r="AD84" s="49"/>
      <c r="AE84" s="49"/>
      <c r="AF84" s="49"/>
      <c r="AG84" s="49"/>
      <c r="AH84" s="49"/>
      <c r="AI84" s="49"/>
      <c r="AJ84" s="49"/>
    </row>
    <row r="85" spans="30:36" ht="12.75">
      <c r="AD85" s="49"/>
      <c r="AE85" s="49"/>
      <c r="AF85" s="49"/>
      <c r="AG85" s="49"/>
      <c r="AH85" s="49"/>
      <c r="AI85" s="49"/>
      <c r="AJ85" s="49"/>
    </row>
    <row r="86" spans="30:36" ht="12.75">
      <c r="AD86" s="49"/>
      <c r="AE86" s="49"/>
      <c r="AF86" s="49"/>
      <c r="AG86" s="49"/>
      <c r="AH86" s="49"/>
      <c r="AI86" s="49"/>
      <c r="AJ86" s="49"/>
    </row>
    <row r="87" spans="30:36" ht="12.75">
      <c r="AD87" s="49"/>
      <c r="AE87" s="49"/>
      <c r="AF87" s="49"/>
      <c r="AG87" s="49"/>
      <c r="AH87" s="49"/>
      <c r="AI87" s="49"/>
      <c r="AJ87" s="49"/>
    </row>
    <row r="88" spans="30:36" ht="12.75">
      <c r="AD88" s="49"/>
      <c r="AE88" s="49"/>
      <c r="AF88" s="49"/>
      <c r="AG88" s="49"/>
      <c r="AH88" s="49"/>
      <c r="AI88" s="49"/>
      <c r="AJ88" s="49"/>
    </row>
    <row r="89" spans="30:36" ht="15.75">
      <c r="AD89" s="7"/>
      <c r="AE89" s="7"/>
      <c r="AF89" s="7"/>
      <c r="AG89" s="7"/>
      <c r="AH89" s="7"/>
      <c r="AI89" s="7"/>
      <c r="AJ89" s="7"/>
    </row>
    <row r="90" spans="30:36" ht="15.75">
      <c r="AD90" s="7"/>
      <c r="AE90" s="7"/>
      <c r="AF90" s="7"/>
      <c r="AG90" s="7"/>
      <c r="AH90" s="7"/>
      <c r="AI90" s="7"/>
      <c r="AJ90" s="7"/>
    </row>
    <row r="91" spans="30:36" ht="15.75">
      <c r="AD91" s="7"/>
      <c r="AE91" s="7"/>
      <c r="AF91" s="7"/>
      <c r="AG91" s="7"/>
      <c r="AH91" s="7"/>
      <c r="AI91" s="7"/>
      <c r="AJ91" s="7"/>
    </row>
    <row r="92" spans="30:36" ht="15.75">
      <c r="AD92" s="7"/>
      <c r="AE92" s="7"/>
      <c r="AF92" s="7"/>
      <c r="AG92" s="7"/>
      <c r="AH92" s="7"/>
      <c r="AI92" s="7"/>
      <c r="AJ92" s="7"/>
    </row>
    <row r="93" spans="30:36" ht="12.75">
      <c r="AD93" s="49"/>
      <c r="AE93" s="49"/>
      <c r="AF93" s="49"/>
      <c r="AG93" s="49"/>
      <c r="AH93" s="49"/>
      <c r="AI93" s="49"/>
      <c r="AJ93" s="49"/>
    </row>
    <row r="94" spans="30:36" ht="12.75">
      <c r="AD94" s="49"/>
      <c r="AE94" s="49"/>
      <c r="AF94" s="49"/>
      <c r="AG94" s="49"/>
      <c r="AH94" s="49"/>
      <c r="AI94" s="49"/>
      <c r="AJ94" s="49"/>
    </row>
    <row r="95" spans="30:36" ht="12.75">
      <c r="AD95" s="49"/>
      <c r="AE95" s="49"/>
      <c r="AF95" s="49"/>
      <c r="AG95" s="49"/>
      <c r="AH95" s="49"/>
      <c r="AI95" s="49"/>
      <c r="AJ95" s="49"/>
    </row>
    <row r="96" spans="30:36" ht="12.75">
      <c r="AD96" s="49"/>
      <c r="AE96" s="49"/>
      <c r="AF96" s="49"/>
      <c r="AG96" s="49"/>
      <c r="AH96" s="49"/>
      <c r="AI96" s="49"/>
      <c r="AJ96" s="49"/>
    </row>
    <row r="97" spans="30:36" ht="12.75">
      <c r="AD97" s="49"/>
      <c r="AE97" s="49"/>
      <c r="AF97" s="49"/>
      <c r="AG97" s="49"/>
      <c r="AH97" s="49"/>
      <c r="AI97" s="49"/>
      <c r="AJ97" s="49"/>
    </row>
    <row r="98" spans="30:36" ht="12.75">
      <c r="AD98" s="49"/>
      <c r="AE98" s="49"/>
      <c r="AF98" s="49"/>
      <c r="AG98" s="49"/>
      <c r="AH98" s="49"/>
      <c r="AI98" s="49"/>
      <c r="AJ98" s="49"/>
    </row>
    <row r="99" spans="30:36" ht="12.75">
      <c r="AD99" s="49"/>
      <c r="AE99" s="49"/>
      <c r="AF99" s="49"/>
      <c r="AG99" s="49"/>
      <c r="AH99" s="49"/>
      <c r="AI99" s="49"/>
      <c r="AJ99" s="49"/>
    </row>
    <row r="100" spans="30:36" ht="12.75">
      <c r="AD100" s="49"/>
      <c r="AE100" s="49"/>
      <c r="AF100" s="49"/>
      <c r="AG100" s="49"/>
      <c r="AH100" s="49"/>
      <c r="AI100" s="49"/>
      <c r="AJ100" s="49"/>
    </row>
    <row r="101" spans="30:36" ht="12.75">
      <c r="AD101" s="49"/>
      <c r="AE101" s="49"/>
      <c r="AF101" s="49"/>
      <c r="AG101" s="49"/>
      <c r="AH101" s="49"/>
      <c r="AI101" s="49"/>
      <c r="AJ101" s="49"/>
    </row>
    <row r="102" spans="30:36" ht="12.75">
      <c r="AD102" s="49"/>
      <c r="AE102" s="49"/>
      <c r="AF102" s="49"/>
      <c r="AG102" s="49"/>
      <c r="AH102" s="49"/>
      <c r="AI102" s="49"/>
      <c r="AJ102" s="49"/>
    </row>
    <row r="103" spans="30:36" ht="12.75">
      <c r="AD103" s="49"/>
      <c r="AE103" s="49"/>
      <c r="AF103" s="49"/>
      <c r="AG103" s="49"/>
      <c r="AH103" s="49"/>
      <c r="AI103" s="49"/>
      <c r="AJ103" s="49"/>
    </row>
    <row r="104" spans="30:36" ht="12.75">
      <c r="AD104" s="49"/>
      <c r="AE104" s="49"/>
      <c r="AF104" s="49"/>
      <c r="AG104" s="49"/>
      <c r="AH104" s="49"/>
      <c r="AI104" s="49"/>
      <c r="AJ104" s="49"/>
    </row>
    <row r="105" spans="30:36" ht="12.75">
      <c r="AD105" s="49"/>
      <c r="AE105" s="49"/>
      <c r="AF105" s="49"/>
      <c r="AG105" s="49"/>
      <c r="AH105" s="49"/>
      <c r="AI105" s="49"/>
      <c r="AJ105" s="49"/>
    </row>
    <row r="106" spans="30:36" ht="12.75">
      <c r="AD106" s="49"/>
      <c r="AE106" s="49"/>
      <c r="AF106" s="49"/>
      <c r="AG106" s="49"/>
      <c r="AH106" s="49"/>
      <c r="AI106" s="49"/>
      <c r="AJ106" s="49"/>
    </row>
    <row r="107" spans="30:36" ht="12.75">
      <c r="AD107" s="49"/>
      <c r="AE107" s="49"/>
      <c r="AF107" s="49"/>
      <c r="AG107" s="49"/>
      <c r="AH107" s="49"/>
      <c r="AI107" s="49"/>
      <c r="AJ107" s="49"/>
    </row>
    <row r="108" spans="30:36" ht="12.75">
      <c r="AD108" s="49"/>
      <c r="AE108" s="49"/>
      <c r="AF108" s="49"/>
      <c r="AG108" s="49"/>
      <c r="AH108" s="49"/>
      <c r="AI108" s="49"/>
      <c r="AJ108" s="49"/>
    </row>
    <row r="109" spans="30:36" ht="12.75">
      <c r="AD109" s="49"/>
      <c r="AE109" s="49"/>
      <c r="AF109" s="49"/>
      <c r="AG109" s="49"/>
      <c r="AH109" s="49"/>
      <c r="AI109" s="49"/>
      <c r="AJ109" s="49"/>
    </row>
    <row r="110" spans="30:36" ht="12.75">
      <c r="AD110" s="49"/>
      <c r="AE110" s="49"/>
      <c r="AF110" s="49"/>
      <c r="AG110" s="49"/>
      <c r="AH110" s="49"/>
      <c r="AI110" s="49"/>
      <c r="AJ110" s="49"/>
    </row>
    <row r="111" spans="30:36" ht="12.75">
      <c r="AD111" s="49"/>
      <c r="AE111" s="49"/>
      <c r="AF111" s="49"/>
      <c r="AG111" s="49"/>
      <c r="AH111" s="49"/>
      <c r="AI111" s="49"/>
      <c r="AJ111" s="49"/>
    </row>
    <row r="112" spans="30:36" ht="12.75">
      <c r="AD112" s="49"/>
      <c r="AE112" s="49"/>
      <c r="AF112" s="49"/>
      <c r="AG112" s="49"/>
      <c r="AH112" s="49"/>
      <c r="AI112" s="49"/>
      <c r="AJ112" s="49"/>
    </row>
    <row r="113" spans="30:36" ht="12.75">
      <c r="AD113" s="49"/>
      <c r="AE113" s="49"/>
      <c r="AF113" s="49"/>
      <c r="AG113" s="49"/>
      <c r="AH113" s="49"/>
      <c r="AI113" s="49"/>
      <c r="AJ113" s="49"/>
    </row>
    <row r="114" spans="30:36" ht="12.75">
      <c r="AD114" s="49"/>
      <c r="AE114" s="49"/>
      <c r="AF114" s="49"/>
      <c r="AG114" s="49"/>
      <c r="AH114" s="49"/>
      <c r="AI114" s="49"/>
      <c r="AJ114" s="49"/>
    </row>
    <row r="115" spans="30:36" ht="12.75">
      <c r="AD115" s="49"/>
      <c r="AE115" s="49"/>
      <c r="AF115" s="49"/>
      <c r="AG115" s="49"/>
      <c r="AH115" s="49"/>
      <c r="AI115" s="49"/>
      <c r="AJ115" s="49"/>
    </row>
    <row r="116" spans="30:36" ht="12.75">
      <c r="AD116" s="49"/>
      <c r="AE116" s="49"/>
      <c r="AF116" s="49"/>
      <c r="AG116" s="49"/>
      <c r="AH116" s="49"/>
      <c r="AI116" s="49"/>
      <c r="AJ116" s="49"/>
    </row>
    <row r="117" spans="30:36" ht="12.75">
      <c r="AD117" s="49"/>
      <c r="AE117" s="49"/>
      <c r="AF117" s="49"/>
      <c r="AG117" s="49"/>
      <c r="AH117" s="49"/>
      <c r="AI117" s="49"/>
      <c r="AJ117" s="49"/>
    </row>
    <row r="118" spans="30:36" ht="12.75">
      <c r="AD118" s="49"/>
      <c r="AE118" s="49"/>
      <c r="AF118" s="49"/>
      <c r="AG118" s="49"/>
      <c r="AH118" s="49"/>
      <c r="AI118" s="49"/>
      <c r="AJ118" s="49"/>
    </row>
    <row r="119" spans="30:36" ht="12.75">
      <c r="AD119" s="49"/>
      <c r="AE119" s="49"/>
      <c r="AF119" s="49"/>
      <c r="AG119" s="49"/>
      <c r="AH119" s="49"/>
      <c r="AI119" s="49"/>
      <c r="AJ119" s="49"/>
    </row>
    <row r="120" spans="30:36" ht="12.75">
      <c r="AD120" s="49"/>
      <c r="AE120" s="49"/>
      <c r="AF120" s="49"/>
      <c r="AG120" s="49"/>
      <c r="AH120" s="49"/>
      <c r="AI120" s="49"/>
      <c r="AJ120" s="49"/>
    </row>
    <row r="121" spans="30:36" ht="12.75">
      <c r="AD121" s="49"/>
      <c r="AE121" s="49"/>
      <c r="AF121" s="49"/>
      <c r="AG121" s="49"/>
      <c r="AH121" s="49"/>
      <c r="AI121" s="49"/>
      <c r="AJ121" s="49"/>
    </row>
    <row r="122" spans="30:36" ht="12.75">
      <c r="AD122" s="49"/>
      <c r="AE122" s="49"/>
      <c r="AF122" s="49"/>
      <c r="AG122" s="49"/>
      <c r="AH122" s="49"/>
      <c r="AI122" s="49"/>
      <c r="AJ122" s="49"/>
    </row>
    <row r="123" spans="30:36" ht="12.75">
      <c r="AD123" s="49"/>
      <c r="AE123" s="49"/>
      <c r="AF123" s="49"/>
      <c r="AG123" s="49"/>
      <c r="AH123" s="49"/>
      <c r="AI123" s="49"/>
      <c r="AJ123" s="49"/>
    </row>
    <row r="124" spans="30:36" ht="12.75">
      <c r="AD124" s="49"/>
      <c r="AE124" s="49"/>
      <c r="AF124" s="49"/>
      <c r="AG124" s="49"/>
      <c r="AH124" s="49"/>
      <c r="AI124" s="49"/>
      <c r="AJ124" s="49"/>
    </row>
    <row r="125" spans="30:36" ht="12.75">
      <c r="AD125" s="49"/>
      <c r="AE125" s="49"/>
      <c r="AF125" s="49"/>
      <c r="AG125" s="49"/>
      <c r="AH125" s="49"/>
      <c r="AI125" s="49"/>
      <c r="AJ125" s="49"/>
    </row>
    <row r="126" spans="30:36" ht="12.75">
      <c r="AD126" s="49"/>
      <c r="AE126" s="49"/>
      <c r="AF126" s="49"/>
      <c r="AG126" s="49"/>
      <c r="AH126" s="49"/>
      <c r="AI126" s="49"/>
      <c r="AJ126" s="49"/>
    </row>
    <row r="127" spans="30:36" ht="12.75">
      <c r="AD127" s="49"/>
      <c r="AE127" s="49"/>
      <c r="AF127" s="49"/>
      <c r="AG127" s="49"/>
      <c r="AH127" s="49"/>
      <c r="AI127" s="49"/>
      <c r="AJ127" s="49"/>
    </row>
    <row r="128" spans="30:36" ht="12.75">
      <c r="AD128" s="49"/>
      <c r="AE128" s="49"/>
      <c r="AF128" s="49"/>
      <c r="AG128" s="49"/>
      <c r="AH128" s="49"/>
      <c r="AI128" s="49"/>
      <c r="AJ128" s="49"/>
    </row>
    <row r="129" spans="30:36" ht="12.75">
      <c r="AD129" s="49"/>
      <c r="AE129" s="49"/>
      <c r="AF129" s="49"/>
      <c r="AG129" s="49"/>
      <c r="AH129" s="49"/>
      <c r="AI129" s="49"/>
      <c r="AJ129" s="49"/>
    </row>
    <row r="130" spans="30:36" ht="12.75">
      <c r="AD130" s="49"/>
      <c r="AE130" s="49"/>
      <c r="AF130" s="49"/>
      <c r="AG130" s="49"/>
      <c r="AH130" s="49"/>
      <c r="AI130" s="49"/>
      <c r="AJ130" s="49"/>
    </row>
    <row r="131" spans="30:36" ht="12.75">
      <c r="AD131" s="49"/>
      <c r="AE131" s="49"/>
      <c r="AF131" s="49"/>
      <c r="AG131" s="49"/>
      <c r="AH131" s="49"/>
      <c r="AI131" s="49"/>
      <c r="AJ131" s="49"/>
    </row>
    <row r="132" spans="30:36" ht="12.75">
      <c r="AD132" s="49"/>
      <c r="AE132" s="49"/>
      <c r="AF132" s="49"/>
      <c r="AG132" s="49"/>
      <c r="AH132" s="49"/>
      <c r="AI132" s="49"/>
      <c r="AJ132" s="49"/>
    </row>
    <row r="133" spans="30:36" ht="12.75">
      <c r="AD133" s="49"/>
      <c r="AE133" s="49"/>
      <c r="AF133" s="49"/>
      <c r="AG133" s="49"/>
      <c r="AH133" s="49"/>
      <c r="AI133" s="49"/>
      <c r="AJ133" s="49"/>
    </row>
    <row r="134" spans="30:36" ht="12.75">
      <c r="AD134" s="49"/>
      <c r="AE134" s="49"/>
      <c r="AF134" s="49"/>
      <c r="AG134" s="49"/>
      <c r="AH134" s="49"/>
      <c r="AI134" s="49"/>
      <c r="AJ134" s="49"/>
    </row>
    <row r="135" spans="30:36" ht="12.75">
      <c r="AD135" s="49"/>
      <c r="AE135" s="49"/>
      <c r="AF135" s="49"/>
      <c r="AG135" s="49"/>
      <c r="AH135" s="49"/>
      <c r="AI135" s="49"/>
      <c r="AJ135" s="49"/>
    </row>
    <row r="136" spans="30:36" ht="12.75">
      <c r="AD136" s="49"/>
      <c r="AE136" s="49"/>
      <c r="AF136" s="49"/>
      <c r="AG136" s="49"/>
      <c r="AH136" s="49"/>
      <c r="AI136" s="49"/>
      <c r="AJ136" s="49"/>
    </row>
    <row r="137" spans="30:36" ht="12.75">
      <c r="AD137" s="49"/>
      <c r="AE137" s="49"/>
      <c r="AF137" s="49"/>
      <c r="AG137" s="49"/>
      <c r="AH137" s="49"/>
      <c r="AI137" s="49"/>
      <c r="AJ137" s="49"/>
    </row>
    <row r="138" spans="30:36" ht="12.75">
      <c r="AD138" s="49"/>
      <c r="AE138" s="49"/>
      <c r="AF138" s="49"/>
      <c r="AG138" s="49"/>
      <c r="AH138" s="49"/>
      <c r="AI138" s="49"/>
      <c r="AJ138" s="49"/>
    </row>
    <row r="139" spans="30:36" ht="12.75">
      <c r="AD139" s="49"/>
      <c r="AE139" s="49"/>
      <c r="AF139" s="49"/>
      <c r="AG139" s="49"/>
      <c r="AH139" s="49"/>
      <c r="AI139" s="49"/>
      <c r="AJ139" s="49"/>
    </row>
    <row r="140" spans="30:36" ht="12.75">
      <c r="AD140" s="49"/>
      <c r="AE140" s="49"/>
      <c r="AF140" s="49"/>
      <c r="AG140" s="49"/>
      <c r="AH140" s="49"/>
      <c r="AI140" s="49"/>
      <c r="AJ140" s="49"/>
    </row>
    <row r="141" spans="30:36" ht="12.75">
      <c r="AD141" s="49"/>
      <c r="AE141" s="49"/>
      <c r="AF141" s="49"/>
      <c r="AG141" s="49"/>
      <c r="AH141" s="49"/>
      <c r="AI141" s="49"/>
      <c r="AJ141" s="49"/>
    </row>
    <row r="142" spans="30:36" ht="12.75">
      <c r="AD142" s="49"/>
      <c r="AE142" s="49"/>
      <c r="AF142" s="49"/>
      <c r="AG142" s="49"/>
      <c r="AH142" s="49"/>
      <c r="AI142" s="49"/>
      <c r="AJ142" s="49"/>
    </row>
    <row r="143" spans="30:36" ht="12.75">
      <c r="AD143" s="49"/>
      <c r="AE143" s="49"/>
      <c r="AF143" s="49"/>
      <c r="AG143" s="49"/>
      <c r="AH143" s="49"/>
      <c r="AI143" s="49"/>
      <c r="AJ143" s="49"/>
    </row>
    <row r="144" spans="30:36" ht="12.75">
      <c r="AD144" s="49"/>
      <c r="AE144" s="49"/>
      <c r="AF144" s="49"/>
      <c r="AG144" s="49"/>
      <c r="AH144" s="49"/>
      <c r="AI144" s="49"/>
      <c r="AJ144" s="49"/>
    </row>
    <row r="145" spans="30:36" ht="12.75">
      <c r="AD145" s="49"/>
      <c r="AE145" s="49"/>
      <c r="AF145" s="49"/>
      <c r="AG145" s="49"/>
      <c r="AH145" s="49"/>
      <c r="AI145" s="49"/>
      <c r="AJ145" s="49"/>
    </row>
    <row r="146" spans="30:36" ht="12.75">
      <c r="AD146" s="49"/>
      <c r="AE146" s="49"/>
      <c r="AF146" s="49"/>
      <c r="AG146" s="49"/>
      <c r="AH146" s="49"/>
      <c r="AI146" s="49"/>
      <c r="AJ146" s="49"/>
    </row>
    <row r="147" spans="30:36" ht="12.75">
      <c r="AD147" s="49"/>
      <c r="AE147" s="49"/>
      <c r="AF147" s="49"/>
      <c r="AG147" s="49"/>
      <c r="AH147" s="49"/>
      <c r="AI147" s="49"/>
      <c r="AJ147" s="49"/>
    </row>
    <row r="148" spans="30:36" ht="12.75">
      <c r="AD148" s="49"/>
      <c r="AE148" s="49"/>
      <c r="AF148" s="49"/>
      <c r="AG148" s="49"/>
      <c r="AH148" s="49"/>
      <c r="AI148" s="49"/>
      <c r="AJ148" s="49"/>
    </row>
    <row r="149" spans="30:36" ht="15.75">
      <c r="AD149" s="7"/>
      <c r="AE149" s="7"/>
      <c r="AF149" s="7"/>
      <c r="AG149" s="7"/>
      <c r="AH149" s="7"/>
      <c r="AI149" s="7"/>
      <c r="AJ149" s="7"/>
    </row>
    <row r="150" spans="30:36" ht="15.75">
      <c r="AD150" s="7"/>
      <c r="AE150" s="7"/>
      <c r="AF150" s="7"/>
      <c r="AG150" s="7"/>
      <c r="AH150" s="7"/>
      <c r="AI150" s="7"/>
      <c r="AJ150" s="7"/>
    </row>
    <row r="151" spans="30:36" ht="15.75">
      <c r="AD151" s="7"/>
      <c r="AE151" s="7"/>
      <c r="AF151" s="7"/>
      <c r="AG151" s="7"/>
      <c r="AH151" s="7"/>
      <c r="AI151" s="7"/>
      <c r="AJ151" s="7"/>
    </row>
    <row r="152" spans="30:36" ht="15.75">
      <c r="AD152" s="7"/>
      <c r="AE152" s="7"/>
      <c r="AF152" s="7"/>
      <c r="AG152" s="7"/>
      <c r="AH152" s="7"/>
      <c r="AI152" s="7"/>
      <c r="AJ152" s="7"/>
    </row>
    <row r="153" spans="30:36" ht="12.75">
      <c r="AD153" s="49"/>
      <c r="AE153" s="49"/>
      <c r="AF153" s="49"/>
      <c r="AG153" s="49"/>
      <c r="AH153" s="49"/>
      <c r="AI153" s="49"/>
      <c r="AJ153" s="49"/>
    </row>
    <row r="154" spans="30:36" ht="12.75">
      <c r="AD154" s="49"/>
      <c r="AE154" s="49"/>
      <c r="AF154" s="49"/>
      <c r="AG154" s="49"/>
      <c r="AH154" s="49"/>
      <c r="AI154" s="49"/>
      <c r="AJ154" s="49"/>
    </row>
    <row r="155" spans="30:36" ht="12.75">
      <c r="AD155" s="49"/>
      <c r="AE155" s="49"/>
      <c r="AF155" s="49"/>
      <c r="AG155" s="49"/>
      <c r="AH155" s="49"/>
      <c r="AI155" s="49"/>
      <c r="AJ155" s="49"/>
    </row>
    <row r="156" spans="30:36" ht="12.75">
      <c r="AD156" s="49"/>
      <c r="AE156" s="49"/>
      <c r="AF156" s="49"/>
      <c r="AG156" s="49"/>
      <c r="AH156" s="49"/>
      <c r="AI156" s="49"/>
      <c r="AJ156" s="49"/>
    </row>
    <row r="157" spans="30:36" ht="12.75">
      <c r="AD157" s="49"/>
      <c r="AE157" s="49"/>
      <c r="AF157" s="49"/>
      <c r="AG157" s="49"/>
      <c r="AH157" s="49"/>
      <c r="AI157" s="49"/>
      <c r="AJ157" s="49"/>
    </row>
    <row r="158" spans="30:36" ht="12.75">
      <c r="AD158" s="49"/>
      <c r="AE158" s="49"/>
      <c r="AF158" s="49"/>
      <c r="AG158" s="49"/>
      <c r="AH158" s="49"/>
      <c r="AI158" s="49"/>
      <c r="AJ158" s="49"/>
    </row>
    <row r="159" spans="30:36" ht="12.75">
      <c r="AD159" s="49"/>
      <c r="AE159" s="49"/>
      <c r="AF159" s="49"/>
      <c r="AG159" s="49"/>
      <c r="AH159" s="49"/>
      <c r="AI159" s="49"/>
      <c r="AJ159" s="49"/>
    </row>
    <row r="160" spans="30:36" ht="12.75">
      <c r="AD160" s="49"/>
      <c r="AE160" s="49"/>
      <c r="AF160" s="49"/>
      <c r="AG160" s="49"/>
      <c r="AH160" s="49"/>
      <c r="AI160" s="49"/>
      <c r="AJ160" s="49"/>
    </row>
    <row r="161" spans="30:36" ht="12.75">
      <c r="AD161" s="49"/>
      <c r="AE161" s="49"/>
      <c r="AF161" s="49"/>
      <c r="AG161" s="49"/>
      <c r="AH161" s="49"/>
      <c r="AI161" s="49"/>
      <c r="AJ161" s="49"/>
    </row>
    <row r="162" spans="30:36" ht="12.75">
      <c r="AD162" s="49"/>
      <c r="AE162" s="49"/>
      <c r="AF162" s="49"/>
      <c r="AG162" s="49"/>
      <c r="AH162" s="49"/>
      <c r="AI162" s="49"/>
      <c r="AJ162" s="49"/>
    </row>
    <row r="163" spans="30:36" ht="12.75">
      <c r="AD163" s="49"/>
      <c r="AE163" s="49"/>
      <c r="AF163" s="49"/>
      <c r="AG163" s="49"/>
      <c r="AH163" s="49"/>
      <c r="AI163" s="49"/>
      <c r="AJ163" s="49"/>
    </row>
    <row r="164" spans="30:36" ht="12.75">
      <c r="AD164" s="49"/>
      <c r="AE164" s="49"/>
      <c r="AF164" s="49"/>
      <c r="AG164" s="49"/>
      <c r="AH164" s="49"/>
      <c r="AI164" s="49"/>
      <c r="AJ164" s="49"/>
    </row>
    <row r="165" spans="30:36" ht="12.75">
      <c r="AD165" s="49"/>
      <c r="AE165" s="49"/>
      <c r="AF165" s="49"/>
      <c r="AG165" s="49"/>
      <c r="AH165" s="49"/>
      <c r="AI165" s="49"/>
      <c r="AJ165" s="49"/>
    </row>
    <row r="166" spans="30:36" ht="12.75">
      <c r="AD166" s="49"/>
      <c r="AE166" s="49"/>
      <c r="AF166" s="49"/>
      <c r="AG166" s="49"/>
      <c r="AH166" s="49"/>
      <c r="AI166" s="49"/>
      <c r="AJ166" s="49"/>
    </row>
    <row r="167" spans="30:36" ht="12.75">
      <c r="AD167" s="49"/>
      <c r="AE167" s="49"/>
      <c r="AF167" s="49"/>
      <c r="AG167" s="49"/>
      <c r="AH167" s="49"/>
      <c r="AI167" s="49"/>
      <c r="AJ167" s="49"/>
    </row>
    <row r="168" spans="30:36" ht="12.75">
      <c r="AD168" s="49"/>
      <c r="AE168" s="49"/>
      <c r="AF168" s="49"/>
      <c r="AG168" s="49"/>
      <c r="AH168" s="49"/>
      <c r="AI168" s="49"/>
      <c r="AJ168" s="49"/>
    </row>
    <row r="169" spans="30:36" ht="12.75">
      <c r="AD169" s="49"/>
      <c r="AE169" s="49"/>
      <c r="AF169" s="49"/>
      <c r="AG169" s="49"/>
      <c r="AH169" s="49"/>
      <c r="AI169" s="49"/>
      <c r="AJ169" s="49"/>
    </row>
    <row r="170" spans="30:36" ht="12.75">
      <c r="AD170" s="49"/>
      <c r="AE170" s="49"/>
      <c r="AF170" s="49"/>
      <c r="AG170" s="49"/>
      <c r="AH170" s="49"/>
      <c r="AI170" s="49"/>
      <c r="AJ170" s="49"/>
    </row>
    <row r="171" spans="30:36" ht="12.75">
      <c r="AD171" s="49"/>
      <c r="AE171" s="49"/>
      <c r="AF171" s="49"/>
      <c r="AG171" s="49"/>
      <c r="AH171" s="49"/>
      <c r="AI171" s="49"/>
      <c r="AJ171" s="49"/>
    </row>
    <row r="172" spans="30:36" ht="12.75">
      <c r="AD172" s="49"/>
      <c r="AE172" s="49"/>
      <c r="AF172" s="49"/>
      <c r="AG172" s="49"/>
      <c r="AH172" s="49"/>
      <c r="AI172" s="49"/>
      <c r="AJ172" s="49"/>
    </row>
    <row r="173" spans="30:36" ht="12.75">
      <c r="AD173" s="49"/>
      <c r="AE173" s="49"/>
      <c r="AF173" s="49"/>
      <c r="AG173" s="49"/>
      <c r="AH173" s="49"/>
      <c r="AI173" s="49"/>
      <c r="AJ173" s="49"/>
    </row>
    <row r="174" spans="30:36" ht="12.75">
      <c r="AD174" s="49"/>
      <c r="AE174" s="49"/>
      <c r="AF174" s="49"/>
      <c r="AG174" s="49"/>
      <c r="AH174" s="49"/>
      <c r="AI174" s="49"/>
      <c r="AJ174" s="49"/>
    </row>
    <row r="175" spans="30:36" ht="12.75">
      <c r="AD175" s="49"/>
      <c r="AE175" s="49"/>
      <c r="AF175" s="49"/>
      <c r="AG175" s="49"/>
      <c r="AH175" s="49"/>
      <c r="AI175" s="49"/>
      <c r="AJ175" s="49"/>
    </row>
    <row r="176" spans="30:36" ht="12.75">
      <c r="AD176" s="49"/>
      <c r="AE176" s="49"/>
      <c r="AF176" s="49"/>
      <c r="AG176" s="49"/>
      <c r="AH176" s="49"/>
      <c r="AI176" s="49"/>
      <c r="AJ176" s="49"/>
    </row>
    <row r="177" spans="30:36" ht="12.75">
      <c r="AD177" s="49"/>
      <c r="AE177" s="49"/>
      <c r="AF177" s="49"/>
      <c r="AG177" s="49"/>
      <c r="AH177" s="49"/>
      <c r="AI177" s="49"/>
      <c r="AJ177" s="49"/>
    </row>
    <row r="178" spans="30:36" ht="12.75">
      <c r="AD178" s="49"/>
      <c r="AE178" s="49"/>
      <c r="AF178" s="49"/>
      <c r="AG178" s="49"/>
      <c r="AH178" s="49"/>
      <c r="AI178" s="49"/>
      <c r="AJ178" s="49"/>
    </row>
    <row r="179" spans="30:36" ht="12.75">
      <c r="AD179" s="49"/>
      <c r="AE179" s="49"/>
      <c r="AF179" s="49"/>
      <c r="AG179" s="49"/>
      <c r="AH179" s="49"/>
      <c r="AI179" s="49"/>
      <c r="AJ179" s="49"/>
    </row>
    <row r="180" spans="30:36" ht="12.75">
      <c r="AD180" s="49"/>
      <c r="AE180" s="49"/>
      <c r="AF180" s="49"/>
      <c r="AG180" s="49"/>
      <c r="AH180" s="49"/>
      <c r="AI180" s="49"/>
      <c r="AJ180" s="49"/>
    </row>
    <row r="181" spans="30:36" ht="12.75">
      <c r="AD181" s="49"/>
      <c r="AE181" s="49"/>
      <c r="AF181" s="49"/>
      <c r="AG181" s="49"/>
      <c r="AH181" s="49"/>
      <c r="AI181" s="49"/>
      <c r="AJ181" s="49"/>
    </row>
    <row r="182" spans="30:36" ht="12.75">
      <c r="AD182" s="49"/>
      <c r="AE182" s="49"/>
      <c r="AF182" s="49"/>
      <c r="AG182" s="49"/>
      <c r="AH182" s="49"/>
      <c r="AI182" s="49"/>
      <c r="AJ182" s="49"/>
    </row>
    <row r="183" spans="30:36" ht="12.75">
      <c r="AD183" s="49"/>
      <c r="AE183" s="49"/>
      <c r="AF183" s="49"/>
      <c r="AG183" s="49"/>
      <c r="AH183" s="49"/>
      <c r="AI183" s="49"/>
      <c r="AJ183" s="49"/>
    </row>
    <row r="184" spans="30:36" ht="12.75">
      <c r="AD184" s="49"/>
      <c r="AE184" s="49"/>
      <c r="AF184" s="49"/>
      <c r="AG184" s="49"/>
      <c r="AH184" s="49"/>
      <c r="AI184" s="49"/>
      <c r="AJ184" s="49"/>
    </row>
    <row r="185" spans="30:36" ht="12.75">
      <c r="AD185" s="49"/>
      <c r="AE185" s="49"/>
      <c r="AF185" s="49"/>
      <c r="AG185" s="49"/>
      <c r="AH185" s="49"/>
      <c r="AI185" s="49"/>
      <c r="AJ185" s="49"/>
    </row>
    <row r="186" spans="30:36" ht="12.75">
      <c r="AD186" s="49"/>
      <c r="AE186" s="49"/>
      <c r="AF186" s="49"/>
      <c r="AG186" s="49"/>
      <c r="AH186" s="49"/>
      <c r="AI186" s="49"/>
      <c r="AJ186" s="49"/>
    </row>
    <row r="187" spans="30:36" ht="12.75">
      <c r="AD187" s="49"/>
      <c r="AE187" s="49"/>
      <c r="AF187" s="49"/>
      <c r="AG187" s="49"/>
      <c r="AH187" s="49"/>
      <c r="AI187" s="49"/>
      <c r="AJ187" s="49"/>
    </row>
    <row r="188" spans="30:36" ht="12.75">
      <c r="AD188" s="49"/>
      <c r="AE188" s="49"/>
      <c r="AF188" s="49"/>
      <c r="AG188" s="49"/>
      <c r="AH188" s="49"/>
      <c r="AI188" s="49"/>
      <c r="AJ188" s="49"/>
    </row>
    <row r="192" spans="30:36" ht="15.75">
      <c r="AD192" s="7"/>
      <c r="AE192" s="7"/>
      <c r="AF192" s="7"/>
      <c r="AG192" s="7"/>
      <c r="AH192" s="7"/>
      <c r="AI192" s="7"/>
      <c r="AJ192" s="7"/>
    </row>
    <row r="193" spans="30:36" ht="15.75">
      <c r="AD193" s="7"/>
      <c r="AE193" s="7"/>
      <c r="AF193" s="7"/>
      <c r="AG193" s="7"/>
      <c r="AH193" s="7"/>
      <c r="AI193" s="7"/>
      <c r="AJ193" s="7"/>
    </row>
    <row r="194" spans="30:36" ht="15.75">
      <c r="AD194" s="7"/>
      <c r="AE194" s="7"/>
      <c r="AF194" s="7"/>
      <c r="AG194" s="7"/>
      <c r="AH194" s="7"/>
      <c r="AI194" s="7"/>
      <c r="AJ194" s="7"/>
    </row>
    <row r="195" spans="30:36" ht="15.75">
      <c r="AD195" s="7"/>
      <c r="AE195" s="7"/>
      <c r="AF195" s="7"/>
      <c r="AG195" s="7"/>
      <c r="AH195" s="7"/>
      <c r="AI195" s="7"/>
      <c r="AJ195" s="7"/>
    </row>
    <row r="196" spans="30:36" ht="15.75">
      <c r="AD196" s="7"/>
      <c r="AE196" s="7"/>
      <c r="AF196" s="7"/>
      <c r="AG196" s="7"/>
      <c r="AH196" s="7"/>
      <c r="AI196" s="7"/>
      <c r="AJ196" s="7"/>
    </row>
  </sheetData>
  <sheetProtection password="C1E8" sheet="1" formatCells="0" formatColumns="0" formatRows="0" insertColumns="0" insertRows="0" insertHyperlinks="0" deleteColumns="0" deleteRows="0" sort="0" autoFilter="0" pivotTables="0"/>
  <mergeCells count="31">
    <mergeCell ref="P57:Q57"/>
    <mergeCell ref="R57:T57"/>
    <mergeCell ref="A8:T8"/>
    <mergeCell ref="A46:T46"/>
    <mergeCell ref="H47:N47"/>
    <mergeCell ref="P47:Q47"/>
    <mergeCell ref="R47:T47"/>
    <mergeCell ref="P48:R48"/>
    <mergeCell ref="A1:T1"/>
    <mergeCell ref="A2:T2"/>
    <mergeCell ref="A3:T3"/>
    <mergeCell ref="A4:T4"/>
    <mergeCell ref="A5:T5"/>
    <mergeCell ref="D6:N6"/>
    <mergeCell ref="O6:T6"/>
    <mergeCell ref="P58:R58"/>
    <mergeCell ref="A26:T26"/>
    <mergeCell ref="A27:T27"/>
    <mergeCell ref="H28:N28"/>
    <mergeCell ref="P28:Q28"/>
    <mergeCell ref="A45:T45"/>
    <mergeCell ref="P29:R29"/>
    <mergeCell ref="A55:T55"/>
    <mergeCell ref="A56:T56"/>
    <mergeCell ref="H57:N57"/>
    <mergeCell ref="R28:T28"/>
    <mergeCell ref="A9:T9"/>
    <mergeCell ref="H10:N10"/>
    <mergeCell ref="O10:Q10"/>
    <mergeCell ref="R10:T10"/>
    <mergeCell ref="P11:R11"/>
  </mergeCells>
  <printOptions horizontalCentered="1"/>
  <pageMargins left="0.15748031496062992" right="0.1968503937007874" top="0.15748031496062992" bottom="0.15748031496062992" header="0.15748031496062992" footer="0.15748031496062992"/>
  <pageSetup fitToHeight="2" horizontalDpi="600" verticalDpi="600" orientation="landscape" paperSize="9" scale="90" r:id="rId2"/>
  <rowBreaks count="1" manualBreakCount="1">
    <brk id="25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8"/>
  <sheetViews>
    <sheetView view="pageBreakPreview" zoomScaleSheetLayoutView="100" zoomScalePageLayoutView="0" workbookViewId="0" topLeftCell="A1">
      <selection activeCell="AR17" sqref="AR17"/>
    </sheetView>
  </sheetViews>
  <sheetFormatPr defaultColWidth="9.00390625" defaultRowHeight="12.75"/>
  <cols>
    <col min="1" max="1" width="6.375" style="10" customWidth="1"/>
    <col min="2" max="2" width="4.875" style="8" customWidth="1"/>
    <col min="3" max="3" width="26.375" style="2" customWidth="1"/>
    <col min="4" max="4" width="8.375" style="86" customWidth="1"/>
    <col min="5" max="5" width="6.00390625" style="8" hidden="1" customWidth="1"/>
    <col min="6" max="6" width="17.375" style="4" customWidth="1"/>
    <col min="7" max="7" width="16.875" style="60" customWidth="1"/>
    <col min="8" max="8" width="7.125" style="56" customWidth="1"/>
    <col min="9" max="9" width="6.00390625" style="56" customWidth="1"/>
    <col min="10" max="10" width="6.00390625" style="8" customWidth="1"/>
    <col min="11" max="11" width="6.00390625" style="8" hidden="1" customWidth="1"/>
    <col min="12" max="12" width="6.00390625" style="8" customWidth="1"/>
    <col min="13" max="15" width="6.00390625" style="44" hidden="1" customWidth="1"/>
    <col min="16" max="16" width="39.625" style="2" customWidth="1"/>
    <col min="17" max="17" width="5.00390625" style="58" hidden="1" customWidth="1"/>
    <col min="18" max="19" width="5.00390625" style="2" hidden="1" customWidth="1"/>
    <col min="20" max="20" width="7.25390625" style="2" hidden="1" customWidth="1"/>
    <col min="21" max="21" width="5.625" style="2" hidden="1" customWidth="1"/>
    <col min="22" max="30" width="6.875" style="2" hidden="1" customWidth="1"/>
    <col min="31" max="31" width="7.375" style="2" hidden="1" customWidth="1"/>
    <col min="32" max="38" width="3.00390625" style="8" hidden="1" customWidth="1"/>
    <col min="39" max="16384" width="9.125" style="2" customWidth="1"/>
  </cols>
  <sheetData>
    <row r="1" spans="1:38" ht="15.75" customHeight="1">
      <c r="A1" s="453" t="s">
        <v>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62"/>
      <c r="V1" s="81"/>
      <c r="W1" s="81"/>
      <c r="X1" s="81">
        <v>7</v>
      </c>
      <c r="Y1" s="81">
        <v>8.6</v>
      </c>
      <c r="Z1" s="81">
        <v>9.2</v>
      </c>
      <c r="AA1" s="81">
        <v>9.8</v>
      </c>
      <c r="AB1" s="81">
        <v>10.4</v>
      </c>
      <c r="AC1" s="81">
        <v>10.9</v>
      </c>
      <c r="AD1" s="81">
        <v>11.7</v>
      </c>
      <c r="AE1" s="146" t="s">
        <v>103</v>
      </c>
      <c r="AF1" s="51">
        <v>10</v>
      </c>
      <c r="AG1" s="51">
        <v>7</v>
      </c>
      <c r="AH1" s="51">
        <v>4</v>
      </c>
      <c r="AI1" s="51">
        <v>3</v>
      </c>
      <c r="AJ1" s="51">
        <v>2</v>
      </c>
      <c r="AK1" s="51">
        <v>1</v>
      </c>
      <c r="AL1" s="51">
        <v>0</v>
      </c>
    </row>
    <row r="2" spans="1:38" ht="13.5" customHeight="1">
      <c r="A2" s="458" t="s">
        <v>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81"/>
      <c r="W2" s="81">
        <v>6</v>
      </c>
      <c r="X2" s="81">
        <v>8.2</v>
      </c>
      <c r="Y2" s="81">
        <v>8.7</v>
      </c>
      <c r="Z2" s="81">
        <v>9.3</v>
      </c>
      <c r="AA2" s="81">
        <v>9.9</v>
      </c>
      <c r="AB2" s="81">
        <v>10.5</v>
      </c>
      <c r="AC2" s="81"/>
      <c r="AD2" s="81">
        <v>11</v>
      </c>
      <c r="AE2" s="146" t="s">
        <v>104</v>
      </c>
      <c r="AF2" s="51">
        <v>1</v>
      </c>
      <c r="AG2" s="51">
        <v>2</v>
      </c>
      <c r="AH2" s="51">
        <v>3</v>
      </c>
      <c r="AI2" s="51">
        <v>4</v>
      </c>
      <c r="AJ2" s="51">
        <v>5</v>
      </c>
      <c r="AK2" s="51">
        <v>6</v>
      </c>
      <c r="AL2" s="51">
        <v>7</v>
      </c>
    </row>
    <row r="3" spans="11:38" s="11" customFormat="1" ht="16.5" customHeight="1">
      <c r="K3" s="7"/>
      <c r="M3" s="7"/>
      <c r="Q3" s="286"/>
      <c r="V3" s="81"/>
      <c r="W3" s="81">
        <v>7</v>
      </c>
      <c r="X3" s="81">
        <v>8.3</v>
      </c>
      <c r="Y3" s="81">
        <v>8.8</v>
      </c>
      <c r="Z3" s="81">
        <v>9.4</v>
      </c>
      <c r="AA3" s="81">
        <v>10</v>
      </c>
      <c r="AB3" s="81"/>
      <c r="AC3" s="81"/>
      <c r="AD3" s="81">
        <v>10.6</v>
      </c>
      <c r="AE3" s="146" t="s">
        <v>61</v>
      </c>
      <c r="AF3" s="7"/>
      <c r="AG3" s="7"/>
      <c r="AH3" s="7"/>
      <c r="AI3" s="7"/>
      <c r="AJ3" s="7"/>
      <c r="AK3" s="7"/>
      <c r="AL3" s="7"/>
    </row>
    <row r="4" spans="1:38" s="11" customFormat="1" ht="15.75" customHeight="1" hidden="1">
      <c r="A4" s="9"/>
      <c r="B4" s="7"/>
      <c r="C4" s="7"/>
      <c r="D4" s="85"/>
      <c r="E4" s="7"/>
      <c r="F4" s="14"/>
      <c r="G4" s="60"/>
      <c r="H4" s="41"/>
      <c r="I4" s="41"/>
      <c r="J4" s="7"/>
      <c r="K4" s="7"/>
      <c r="L4" s="7"/>
      <c r="M4" s="41"/>
      <c r="N4" s="41"/>
      <c r="O4" s="41"/>
      <c r="P4" s="8"/>
      <c r="Q4" s="204"/>
      <c r="V4" s="81"/>
      <c r="W4" s="81">
        <v>7</v>
      </c>
      <c r="X4" s="81">
        <v>8.4</v>
      </c>
      <c r="Y4" s="81">
        <v>8.9</v>
      </c>
      <c r="Z4" s="81">
        <v>9.5</v>
      </c>
      <c r="AA4" s="81"/>
      <c r="AB4" s="81"/>
      <c r="AC4" s="81"/>
      <c r="AD4" s="81">
        <v>10.1</v>
      </c>
      <c r="AE4" s="147" t="s">
        <v>105</v>
      </c>
      <c r="AF4" s="53"/>
      <c r="AG4" s="49"/>
      <c r="AH4" s="49"/>
      <c r="AI4" s="53"/>
      <c r="AJ4" s="49"/>
      <c r="AK4" s="49"/>
      <c r="AL4" s="49"/>
    </row>
    <row r="5" spans="1:38" s="11" customFormat="1" ht="16.5" customHeight="1">
      <c r="A5" s="453" t="s">
        <v>588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51" t="s">
        <v>14</v>
      </c>
      <c r="W5" s="51" t="s">
        <v>14</v>
      </c>
      <c r="X5" s="51">
        <v>1</v>
      </c>
      <c r="Y5" s="51">
        <v>2</v>
      </c>
      <c r="Z5" s="51">
        <v>3</v>
      </c>
      <c r="AA5" s="51" t="s">
        <v>18</v>
      </c>
      <c r="AB5" s="51" t="s">
        <v>19</v>
      </c>
      <c r="AC5" s="51" t="s">
        <v>20</v>
      </c>
      <c r="AD5" s="51" t="s">
        <v>29</v>
      </c>
      <c r="AE5" s="54"/>
      <c r="AF5" s="53"/>
      <c r="AG5" s="49"/>
      <c r="AH5" s="49"/>
      <c r="AI5" s="53"/>
      <c r="AJ5" s="49"/>
      <c r="AK5" s="49"/>
      <c r="AL5" s="49"/>
    </row>
    <row r="6" spans="1:38" s="11" customFormat="1" ht="21" customHeight="1">
      <c r="A6" s="459" t="s">
        <v>91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9"/>
      <c r="W6" s="53"/>
      <c r="X6" s="49"/>
      <c r="Y6" s="49"/>
      <c r="Z6" s="49"/>
      <c r="AA6" s="49"/>
      <c r="AB6" s="49"/>
      <c r="AC6" s="49"/>
      <c r="AD6" s="49"/>
      <c r="AE6" s="54"/>
      <c r="AF6" s="49"/>
      <c r="AG6" s="49"/>
      <c r="AH6" s="49"/>
      <c r="AI6" s="49"/>
      <c r="AJ6" s="49"/>
      <c r="AK6" s="49"/>
      <c r="AL6" s="49"/>
    </row>
    <row r="7" spans="1:38" s="11" customFormat="1" ht="15.75" customHeight="1">
      <c r="A7" s="9"/>
      <c r="B7" s="7"/>
      <c r="C7" s="14" t="s">
        <v>1</v>
      </c>
      <c r="D7" s="460" t="s">
        <v>56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1" t="s">
        <v>92</v>
      </c>
      <c r="Q7" s="461"/>
      <c r="R7" s="461"/>
      <c r="S7" s="461"/>
      <c r="T7" s="461"/>
      <c r="U7" s="461"/>
      <c r="V7" s="49"/>
      <c r="W7" s="53"/>
      <c r="X7" s="49"/>
      <c r="Y7" s="49"/>
      <c r="Z7" s="53"/>
      <c r="AA7" s="49"/>
      <c r="AB7" s="49"/>
      <c r="AC7" s="53"/>
      <c r="AD7" s="49"/>
      <c r="AE7" s="49"/>
      <c r="AF7" s="53"/>
      <c r="AG7" s="49"/>
      <c r="AH7" s="49"/>
      <c r="AI7" s="53"/>
      <c r="AJ7" s="49"/>
      <c r="AK7" s="49"/>
      <c r="AL7" s="49"/>
    </row>
    <row r="8" spans="1:38" s="11" customFormat="1" ht="15.75" customHeight="1">
      <c r="A8" s="454" t="s">
        <v>60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53"/>
      <c r="W8" s="53"/>
      <c r="X8" s="1"/>
      <c r="Y8" s="16"/>
      <c r="Z8" s="64"/>
      <c r="AA8" s="64"/>
      <c r="AB8" s="64"/>
      <c r="AC8" s="64"/>
      <c r="AD8" s="64"/>
      <c r="AE8" s="1"/>
      <c r="AF8" s="78"/>
      <c r="AG8" s="78"/>
      <c r="AH8" s="78"/>
      <c r="AI8" s="78"/>
      <c r="AJ8" s="78"/>
      <c r="AK8" s="78"/>
      <c r="AL8" s="78"/>
    </row>
    <row r="9" spans="1:38" ht="12.75" customHeight="1" hidden="1">
      <c r="A9" s="22"/>
      <c r="B9" s="50"/>
      <c r="C9" s="25"/>
      <c r="D9" s="88"/>
      <c r="E9" s="22"/>
      <c r="F9" s="22"/>
      <c r="H9" s="22"/>
      <c r="I9" s="22"/>
      <c r="J9" s="22"/>
      <c r="K9" s="248"/>
      <c r="L9" s="31" t="s">
        <v>49</v>
      </c>
      <c r="M9" s="289"/>
      <c r="N9" s="42"/>
      <c r="O9" s="42"/>
      <c r="P9" s="22" t="s">
        <v>48</v>
      </c>
      <c r="Q9" s="287"/>
      <c r="R9" s="22"/>
      <c r="S9" s="22"/>
      <c r="T9" s="22"/>
      <c r="U9" s="22"/>
      <c r="V9" s="53"/>
      <c r="W9" s="53"/>
      <c r="X9" s="1"/>
      <c r="Y9" s="16"/>
      <c r="Z9" s="1"/>
      <c r="AA9" s="1"/>
      <c r="AB9" s="1"/>
      <c r="AC9" s="1"/>
      <c r="AD9" s="1"/>
      <c r="AE9" s="1"/>
      <c r="AF9" s="49"/>
      <c r="AG9" s="49"/>
      <c r="AH9" s="49"/>
      <c r="AI9" s="49"/>
      <c r="AJ9" s="49"/>
      <c r="AK9" s="49"/>
      <c r="AL9" s="49"/>
    </row>
    <row r="10" spans="1:38" ht="15" customHeight="1">
      <c r="A10" s="22"/>
      <c r="B10" s="50"/>
      <c r="C10" s="25"/>
      <c r="D10" s="288"/>
      <c r="E10" s="22"/>
      <c r="F10" s="22"/>
      <c r="H10" s="22"/>
      <c r="I10" s="22"/>
      <c r="J10" s="22"/>
      <c r="K10" s="248"/>
      <c r="L10" s="31"/>
      <c r="M10" s="289"/>
      <c r="N10" s="42"/>
      <c r="O10" s="42"/>
      <c r="P10" s="22"/>
      <c r="Q10" s="287"/>
      <c r="R10" s="22"/>
      <c r="S10" s="22"/>
      <c r="T10" s="22"/>
      <c r="U10" s="22"/>
      <c r="V10" s="53"/>
      <c r="W10" s="53"/>
      <c r="X10" s="1"/>
      <c r="Y10" s="16"/>
      <c r="Z10" s="1"/>
      <c r="AA10" s="1"/>
      <c r="AB10" s="1"/>
      <c r="AC10" s="1"/>
      <c r="AD10" s="1"/>
      <c r="AE10" s="1"/>
      <c r="AF10" s="49"/>
      <c r="AG10" s="49"/>
      <c r="AH10" s="49"/>
      <c r="AI10" s="49"/>
      <c r="AJ10" s="49"/>
      <c r="AK10" s="49"/>
      <c r="AL10" s="49"/>
    </row>
    <row r="11" spans="1:38" s="20" customFormat="1" ht="13.5" customHeight="1">
      <c r="A11" s="24"/>
      <c r="B11" s="50"/>
      <c r="C11" s="27" t="s">
        <v>45</v>
      </c>
      <c r="D11" s="89"/>
      <c r="E11" s="26"/>
      <c r="F11" s="23"/>
      <c r="H11" s="137"/>
      <c r="I11" s="137"/>
      <c r="J11" s="137"/>
      <c r="K11" s="215"/>
      <c r="L11" s="114" t="s">
        <v>50</v>
      </c>
      <c r="M11" s="290"/>
      <c r="N11" s="43"/>
      <c r="O11" s="43"/>
      <c r="P11" s="22"/>
      <c r="Q11" s="455" t="s">
        <v>27</v>
      </c>
      <c r="R11" s="455"/>
      <c r="S11" s="456" t="s">
        <v>571</v>
      </c>
      <c r="T11" s="456"/>
      <c r="U11" s="456"/>
      <c r="V11" s="32"/>
      <c r="W11" s="1"/>
      <c r="X11" s="1"/>
      <c r="Y11" s="16"/>
      <c r="Z11" s="80"/>
      <c r="AA11" s="80"/>
      <c r="AB11" s="80"/>
      <c r="AC11" s="80"/>
      <c r="AD11" s="80"/>
      <c r="AE11" s="80"/>
      <c r="AF11" s="133"/>
      <c r="AG11" s="133"/>
      <c r="AH11" s="133"/>
      <c r="AI11" s="133"/>
      <c r="AJ11" s="133"/>
      <c r="AK11" s="133"/>
      <c r="AL11" s="133"/>
    </row>
    <row r="12" spans="1:38" s="21" customFormat="1" ht="24.75" customHeight="1">
      <c r="A12" s="28" t="s">
        <v>2</v>
      </c>
      <c r="B12" s="28" t="s">
        <v>24</v>
      </c>
      <c r="C12" s="28" t="s">
        <v>3</v>
      </c>
      <c r="D12" s="90" t="s">
        <v>83</v>
      </c>
      <c r="E12" s="28" t="s">
        <v>5</v>
      </c>
      <c r="F12" s="28" t="s">
        <v>6</v>
      </c>
      <c r="G12" s="79" t="s">
        <v>8</v>
      </c>
      <c r="H12" s="74" t="s">
        <v>9</v>
      </c>
      <c r="I12" s="75" t="s">
        <v>10</v>
      </c>
      <c r="J12" s="76" t="s">
        <v>17</v>
      </c>
      <c r="K12" s="76"/>
      <c r="L12" s="76" t="s">
        <v>55</v>
      </c>
      <c r="M12" s="74" t="s">
        <v>22</v>
      </c>
      <c r="N12" s="74" t="s">
        <v>23</v>
      </c>
      <c r="O12" s="74" t="s">
        <v>25</v>
      </c>
      <c r="P12" s="73" t="s">
        <v>11</v>
      </c>
      <c r="Q12" s="452" t="s">
        <v>12</v>
      </c>
      <c r="R12" s="452"/>
      <c r="S12" s="452"/>
      <c r="T12" s="311" t="s">
        <v>13</v>
      </c>
      <c r="U12" s="310" t="s">
        <v>2</v>
      </c>
      <c r="V12" s="98"/>
      <c r="W12" s="33"/>
      <c r="X12" s="33"/>
      <c r="Y12" s="34"/>
      <c r="AE12" s="33"/>
      <c r="AF12" s="134"/>
      <c r="AG12" s="134"/>
      <c r="AH12" s="134"/>
      <c r="AI12" s="134"/>
      <c r="AJ12" s="134"/>
      <c r="AK12" s="134"/>
      <c r="AL12" s="134"/>
    </row>
    <row r="13" spans="1:38" s="17" customFormat="1" ht="33.75" customHeight="1">
      <c r="A13" s="425"/>
      <c r="B13" s="425"/>
      <c r="C13" s="426" t="s">
        <v>587</v>
      </c>
      <c r="D13" s="427"/>
      <c r="E13" s="425"/>
      <c r="F13" s="425"/>
      <c r="G13" s="428"/>
      <c r="H13" s="429"/>
      <c r="I13" s="430"/>
      <c r="J13" s="385"/>
      <c r="K13" s="385"/>
      <c r="L13" s="385"/>
      <c r="M13" s="429"/>
      <c r="N13" s="429"/>
      <c r="O13" s="429"/>
      <c r="P13" s="431"/>
      <c r="Q13" s="384"/>
      <c r="R13" s="384"/>
      <c r="S13" s="384"/>
      <c r="T13" s="385"/>
      <c r="U13" s="384"/>
      <c r="V13" s="98"/>
      <c r="W13" s="35"/>
      <c r="X13" s="35"/>
      <c r="Y13" s="36"/>
      <c r="AE13" s="35"/>
      <c r="AF13" s="109"/>
      <c r="AG13" s="109"/>
      <c r="AH13" s="109"/>
      <c r="AI13" s="109"/>
      <c r="AJ13" s="109"/>
      <c r="AK13" s="109"/>
      <c r="AL13" s="109"/>
    </row>
    <row r="14" spans="1:38" s="1" customFormat="1" ht="15">
      <c r="A14" s="72">
        <v>1</v>
      </c>
      <c r="B14" s="47">
        <v>429</v>
      </c>
      <c r="C14" s="48" t="str">
        <f>VLOOKUP(B14,'Уч ЮН'!$A$3:$G$447,2,FALSE)</f>
        <v>Уткин Артем</v>
      </c>
      <c r="D14" s="91">
        <f>VLOOKUP(B14,'Уч ЮН'!$A$3:$G$447,3,FALSE)</f>
        <v>1994</v>
      </c>
      <c r="E14" s="326"/>
      <c r="F14" s="48" t="str">
        <f>VLOOKUP(B14,'Уч ЮН'!$A$3:$G$447,5,FALSE)</f>
        <v>Мордовия</v>
      </c>
      <c r="G14" s="96" t="str">
        <f>VLOOKUP(B14,'Уч ЮН'!$A$3:$G$447,6,FALSE)</f>
        <v>КСШОР</v>
      </c>
      <c r="H14" s="45">
        <f>M14</f>
        <v>8</v>
      </c>
      <c r="I14" s="45">
        <f>N14</f>
        <v>8</v>
      </c>
      <c r="J14" s="327">
        <f>LOOKUP(O14,$V$1:$AD$1,$V$5:$AD$5)</f>
        <v>1</v>
      </c>
      <c r="K14" s="328">
        <f>VLOOKUP(B14,'Уч ЮН'!$A$3:$I$447,8,FALSE)</f>
        <v>0</v>
      </c>
      <c r="L14" s="327"/>
      <c r="M14" s="432">
        <v>8</v>
      </c>
      <c r="N14" s="329">
        <v>8</v>
      </c>
      <c r="O14" s="330">
        <f>SMALL(M14:N14,1)+0</f>
        <v>8</v>
      </c>
      <c r="P14" s="331" t="str">
        <f>VLOOKUP(B14,'Уч ЮН'!$A$3:$G$447,7,FALSE)</f>
        <v>Разовы ВН и ЛИ</v>
      </c>
      <c r="Q14" s="54">
        <v>1</v>
      </c>
      <c r="AF14" s="49"/>
      <c r="AG14" s="49"/>
      <c r="AH14" s="49"/>
      <c r="AI14" s="49"/>
      <c r="AJ14" s="49"/>
      <c r="AK14" s="49"/>
      <c r="AL14" s="49"/>
    </row>
    <row r="15" spans="1:38" s="1" customFormat="1" ht="15">
      <c r="A15" s="72">
        <v>2</v>
      </c>
      <c r="B15" s="47">
        <v>386</v>
      </c>
      <c r="C15" s="48" t="str">
        <f>VLOOKUP(B15,'Уч ЮН'!$A$3:$G$447,2,FALSE)</f>
        <v>Одинцов Георгий</v>
      </c>
      <c r="D15" s="91">
        <f>VLOOKUP(B15,'Уч ЮН'!$A$3:$G$447,3,FALSE)</f>
        <v>1996</v>
      </c>
      <c r="E15" s="326"/>
      <c r="F15" s="48" t="str">
        <f>VLOOKUP(B15,'Уч ЮН'!$A$3:$G$447,5,FALSE)</f>
        <v>Самарская</v>
      </c>
      <c r="G15" s="96" t="str">
        <f>VLOOKUP(B15,'Уч ЮН'!$A$3:$G$447,6,FALSE)</f>
        <v>СШОР-2</v>
      </c>
      <c r="H15" s="45">
        <f>M15</f>
        <v>8.4</v>
      </c>
      <c r="I15" s="45">
        <f>N15</f>
        <v>8.4</v>
      </c>
      <c r="J15" s="327">
        <f>LOOKUP(O15,$V$1:$AD$1,$V$5:$AD$5)</f>
        <v>1</v>
      </c>
      <c r="K15" s="328">
        <f>VLOOKUP(B15,'Уч ЮН'!$A$3:$I$447,8,FALSE)</f>
        <v>0</v>
      </c>
      <c r="L15" s="327"/>
      <c r="M15" s="432">
        <v>8.4</v>
      </c>
      <c r="N15" s="329">
        <v>8.4</v>
      </c>
      <c r="O15" s="330">
        <f>SMALL(M15:N15,1)+0</f>
        <v>8.4</v>
      </c>
      <c r="P15" s="331" t="str">
        <f>VLOOKUP(B15,'Уч ЮН'!$A$3:$G$447,7,FALSE)</f>
        <v>Комаров С.В.</v>
      </c>
      <c r="Q15" s="54" t="s">
        <v>70</v>
      </c>
      <c r="AF15" s="49"/>
      <c r="AG15" s="49"/>
      <c r="AH15" s="49"/>
      <c r="AI15" s="49"/>
      <c r="AJ15" s="49"/>
      <c r="AK15" s="49"/>
      <c r="AL15" s="49"/>
    </row>
    <row r="16" spans="2:38" s="64" customFormat="1" ht="21" customHeight="1">
      <c r="B16" s="47"/>
      <c r="C16" s="433" t="s">
        <v>95</v>
      </c>
      <c r="D16" s="367"/>
      <c r="E16" s="47"/>
      <c r="F16" s="366"/>
      <c r="G16" s="434"/>
      <c r="H16" s="435"/>
      <c r="I16" s="435"/>
      <c r="J16" s="327"/>
      <c r="K16" s="436"/>
      <c r="L16" s="327"/>
      <c r="M16" s="435"/>
      <c r="N16" s="437"/>
      <c r="O16" s="437"/>
      <c r="P16" s="361"/>
      <c r="Q16" s="54"/>
      <c r="R16" s="1"/>
      <c r="S16" s="1"/>
      <c r="T16" s="1"/>
      <c r="U16" s="1"/>
      <c r="V16" s="53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1" customFormat="1" ht="15">
      <c r="A17" s="72">
        <v>1</v>
      </c>
      <c r="B17" s="47">
        <v>670</v>
      </c>
      <c r="C17" s="48" t="str">
        <f>VLOOKUP(B17,'Уч ЮН'!$A$3:$G$447,2,FALSE)</f>
        <v>Аллакулиев Адылбек</v>
      </c>
      <c r="D17" s="91">
        <f>VLOOKUP(B17,'Уч ЮН'!$A$3:$G$447,3,FALSE)</f>
        <v>2000</v>
      </c>
      <c r="E17" s="326"/>
      <c r="F17" s="48" t="str">
        <f>VLOOKUP(B17,'Уч ЮН'!$A$3:$G$447,5,FALSE)</f>
        <v>Пензенская</v>
      </c>
      <c r="G17" s="96" t="str">
        <f>VLOOKUP(B17,'Уч ЮН'!$A$3:$G$447,6,FALSE)</f>
        <v>КСШОР</v>
      </c>
      <c r="H17" s="45">
        <f>M17</f>
        <v>8.8</v>
      </c>
      <c r="I17" s="45">
        <f>N17</f>
        <v>8.7</v>
      </c>
      <c r="J17" s="327">
        <f>LOOKUP(O17,$V$1:$AD$1,$V$5:$AD$5)</f>
        <v>2</v>
      </c>
      <c r="K17" s="328">
        <f>VLOOKUP(B17,'Уч ЮН'!$A$3:$I$447,8,FALSE)</f>
        <v>0</v>
      </c>
      <c r="L17" s="327">
        <v>10</v>
      </c>
      <c r="M17" s="432">
        <v>8.8</v>
      </c>
      <c r="N17" s="329">
        <v>8.7</v>
      </c>
      <c r="O17" s="330">
        <f>SMALL(M17:N17,1)+0</f>
        <v>8.7</v>
      </c>
      <c r="P17" s="331" t="str">
        <f>VLOOKUP(B17,'Уч ЮН'!$A$3:$G$447,7,FALSE)</f>
        <v>Невокшанов Б.В.,Казуров М.А.</v>
      </c>
      <c r="Q17" s="54" t="s">
        <v>69</v>
      </c>
      <c r="AF17" s="49"/>
      <c r="AG17" s="49"/>
      <c r="AH17" s="49"/>
      <c r="AI17" s="49"/>
      <c r="AJ17" s="49"/>
      <c r="AK17" s="49"/>
      <c r="AL17" s="49"/>
    </row>
    <row r="18" spans="1:38" s="1" customFormat="1" ht="15">
      <c r="A18" s="72">
        <v>2</v>
      </c>
      <c r="B18" s="47">
        <v>63</v>
      </c>
      <c r="C18" s="48" t="str">
        <f>VLOOKUP(B18,'Уч ЮН'!$A$3:$G$447,2,FALSE)</f>
        <v>Мартынов Арсений </v>
      </c>
      <c r="D18" s="91">
        <f>VLOOKUP(B18,'Уч ЮН'!$A$3:$G$447,3,FALSE)</f>
        <v>2001</v>
      </c>
      <c r="E18" s="326"/>
      <c r="F18" s="48" t="str">
        <f>VLOOKUP(B18,'Уч ЮН'!$A$3:$G$447,5,FALSE)</f>
        <v>Саратовская</v>
      </c>
      <c r="G18" s="96" t="str">
        <f>VLOOKUP(B18,'Уч ЮН'!$A$3:$G$447,6,FALSE)</f>
        <v>ДЮСШ Энгельс</v>
      </c>
      <c r="H18" s="45">
        <f>M18</f>
        <v>9</v>
      </c>
      <c r="I18" s="45">
        <f>N18</f>
        <v>9.1</v>
      </c>
      <c r="J18" s="327">
        <f>LOOKUP(O18,$V$1:$AD$1,$V$5:$AD$5)</f>
        <v>2</v>
      </c>
      <c r="K18" s="328">
        <f>VLOOKUP(B18,'Уч ЮН'!$A$3:$I$447,8,FALSE)</f>
        <v>0</v>
      </c>
      <c r="L18" s="327"/>
      <c r="M18" s="432">
        <v>9</v>
      </c>
      <c r="N18" s="329">
        <v>9.1</v>
      </c>
      <c r="O18" s="330">
        <f>SMALL(M18:N18,1)+0</f>
        <v>9</v>
      </c>
      <c r="P18" s="331" t="str">
        <f>VLOOKUP(B18,'Уч ЮН'!$A$3:$G$447,7,FALSE)</f>
        <v>Кудашкина З.К.</v>
      </c>
      <c r="Q18" s="54" t="s">
        <v>569</v>
      </c>
      <c r="AF18" s="49"/>
      <c r="AG18" s="49"/>
      <c r="AH18" s="49"/>
      <c r="AI18" s="49"/>
      <c r="AJ18" s="49"/>
      <c r="AK18" s="49"/>
      <c r="AL18" s="49"/>
    </row>
    <row r="19" spans="1:38" s="1" customFormat="1" ht="15.75">
      <c r="A19" s="72"/>
      <c r="B19" s="47"/>
      <c r="C19" s="438" t="s">
        <v>94</v>
      </c>
      <c r="D19" s="91"/>
      <c r="E19" s="326"/>
      <c r="F19" s="48"/>
      <c r="G19" s="96"/>
      <c r="H19" s="45"/>
      <c r="I19" s="45"/>
      <c r="J19" s="327"/>
      <c r="K19" s="328"/>
      <c r="L19" s="327"/>
      <c r="M19" s="432"/>
      <c r="N19" s="329"/>
      <c r="O19" s="330"/>
      <c r="P19" s="331"/>
      <c r="Q19" s="54"/>
      <c r="AF19" s="49"/>
      <c r="AG19" s="49"/>
      <c r="AH19" s="49"/>
      <c r="AI19" s="49"/>
      <c r="AJ19" s="49"/>
      <c r="AK19" s="49"/>
      <c r="AL19" s="49"/>
    </row>
    <row r="20" spans="1:38" s="1" customFormat="1" ht="15" customHeight="1">
      <c r="A20" s="72">
        <v>1</v>
      </c>
      <c r="B20" s="47">
        <v>672</v>
      </c>
      <c r="C20" s="48" t="str">
        <f>VLOOKUP(B20,'Уч ЮН'!$A$3:$G$447,2,FALSE)</f>
        <v>Брик Никита</v>
      </c>
      <c r="D20" s="91">
        <f>VLOOKUP(B20,'Уч ЮН'!$A$3:$G$447,3,FALSE)</f>
        <v>2003</v>
      </c>
      <c r="E20" s="326"/>
      <c r="F20" s="48" t="str">
        <f>VLOOKUP(B20,'Уч ЮН'!$A$3:$G$447,5,FALSE)</f>
        <v>Пензенская</v>
      </c>
      <c r="G20" s="96" t="str">
        <f>VLOOKUP(B20,'Уч ЮН'!$A$3:$G$447,6,FALSE)</f>
        <v>КСШОР</v>
      </c>
      <c r="H20" s="45">
        <f aca="true" t="shared" si="0" ref="H20:I22">M20</f>
        <v>8.5</v>
      </c>
      <c r="I20" s="45">
        <f t="shared" si="0"/>
        <v>8.3</v>
      </c>
      <c r="J20" s="327">
        <f>LOOKUP(O20,$V$1:$AD$1,$V$5:$AD$5)</f>
        <v>1</v>
      </c>
      <c r="K20" s="328">
        <f>VLOOKUP(B20,'Уч ЮН'!$A$3:$I$447,8,FALSE)</f>
        <v>0</v>
      </c>
      <c r="L20" s="327">
        <v>10</v>
      </c>
      <c r="M20" s="432">
        <v>8.5</v>
      </c>
      <c r="N20" s="329">
        <v>8.3</v>
      </c>
      <c r="O20" s="330">
        <f>SMALL(M20:N20,1)+0</f>
        <v>8.3</v>
      </c>
      <c r="P20" s="331" t="str">
        <f>VLOOKUP(B20,'Уч ЮН'!$A$3:$G$447,7,FALSE)</f>
        <v>Невокшанов Б.В.,Дубоносова С.В.,Ступникова Г.В.</v>
      </c>
      <c r="Q20" s="54" t="s">
        <v>71</v>
      </c>
      <c r="AF20" s="49"/>
      <c r="AG20" s="49"/>
      <c r="AH20" s="49"/>
      <c r="AI20" s="49"/>
      <c r="AJ20" s="49"/>
      <c r="AK20" s="49"/>
      <c r="AL20" s="49"/>
    </row>
    <row r="21" spans="1:38" s="1" customFormat="1" ht="15">
      <c r="A21" s="72">
        <v>2</v>
      </c>
      <c r="B21" s="47">
        <v>61</v>
      </c>
      <c r="C21" s="48" t="str">
        <f>VLOOKUP(B21,'Уч ЮН'!$A$3:$G$447,2,FALSE)</f>
        <v>Поздеев Андрей </v>
      </c>
      <c r="D21" s="91">
        <f>VLOOKUP(B21,'Уч ЮН'!$A$3:$G$447,3,FALSE)</f>
        <v>2002</v>
      </c>
      <c r="E21" s="326"/>
      <c r="F21" s="48" t="str">
        <f>VLOOKUP(B21,'Уч ЮН'!$A$3:$G$447,5,FALSE)</f>
        <v>Саратовская</v>
      </c>
      <c r="G21" s="96" t="str">
        <f>VLOOKUP(B21,'Уч ЮН'!$A$3:$G$447,6,FALSE)</f>
        <v>ДЮСШ Энгельс</v>
      </c>
      <c r="H21" s="45">
        <f t="shared" si="0"/>
        <v>8.5</v>
      </c>
      <c r="I21" s="45">
        <f t="shared" si="0"/>
        <v>8.4</v>
      </c>
      <c r="J21" s="327">
        <f>LOOKUP(O21,$V$1:$AD$1,$V$5:$AD$5)</f>
        <v>1</v>
      </c>
      <c r="K21" s="328">
        <f>VLOOKUP(B21,'Уч ЮН'!$A$3:$I$447,8,FALSE)</f>
        <v>0</v>
      </c>
      <c r="L21" s="327"/>
      <c r="M21" s="432">
        <v>8.5</v>
      </c>
      <c r="N21" s="329">
        <v>8.4</v>
      </c>
      <c r="O21" s="330">
        <f>SMALL(M21:N21,1)+0</f>
        <v>8.4</v>
      </c>
      <c r="P21" s="331" t="str">
        <f>VLOOKUP(B21,'Уч ЮН'!$A$3:$G$447,7,FALSE)</f>
        <v>Кудашкина З.К.</v>
      </c>
      <c r="Q21" s="54" t="s">
        <v>70</v>
      </c>
      <c r="AF21" s="49"/>
      <c r="AG21" s="49"/>
      <c r="AH21" s="49"/>
      <c r="AI21" s="49"/>
      <c r="AJ21" s="49"/>
      <c r="AK21" s="49"/>
      <c r="AL21" s="49"/>
    </row>
    <row r="22" spans="1:38" s="1" customFormat="1" ht="17.25" customHeight="1">
      <c r="A22" s="72">
        <v>3</v>
      </c>
      <c r="B22" s="47">
        <v>671</v>
      </c>
      <c r="C22" s="48" t="str">
        <f>VLOOKUP(B22,'Уч ЮН'!$A$3:$G$447,2,FALSE)</f>
        <v>Куликов Кирилл</v>
      </c>
      <c r="D22" s="91">
        <f>VLOOKUP(B22,'Уч ЮН'!$A$3:$G$447,3,FALSE)</f>
        <v>2003</v>
      </c>
      <c r="E22" s="326"/>
      <c r="F22" s="48" t="str">
        <f>VLOOKUP(B22,'Уч ЮН'!$A$3:$G$447,5,FALSE)</f>
        <v>Пензенская</v>
      </c>
      <c r="G22" s="96" t="str">
        <f>VLOOKUP(B22,'Уч ЮН'!$A$3:$G$447,6,FALSE)</f>
        <v>КСШОР</v>
      </c>
      <c r="H22" s="45">
        <f t="shared" si="0"/>
        <v>9.3</v>
      </c>
      <c r="I22" s="45">
        <f t="shared" si="0"/>
        <v>9.3</v>
      </c>
      <c r="J22" s="327">
        <f>LOOKUP(O22,$V$1:$AD$1,$V$5:$AD$5)</f>
        <v>3</v>
      </c>
      <c r="K22" s="328">
        <f>VLOOKUP(B22,'Уч ЮН'!$A$3:$I$447,8,FALSE)</f>
        <v>0</v>
      </c>
      <c r="L22" s="327"/>
      <c r="M22" s="432">
        <v>9.3</v>
      </c>
      <c r="N22" s="329">
        <v>9.3</v>
      </c>
      <c r="O22" s="330">
        <f>SMALL(M22:N22,1)+0</f>
        <v>9.3</v>
      </c>
      <c r="P22" s="331" t="str">
        <f>VLOOKUP(B22,'Уч ЮН'!$A$3:$G$447,7,FALSE)</f>
        <v>Невокшанов Б.В.Ступникова Г.В.</v>
      </c>
      <c r="Q22" s="54" t="s">
        <v>69</v>
      </c>
      <c r="AF22" s="49"/>
      <c r="AG22" s="49"/>
      <c r="AH22" s="49"/>
      <c r="AI22" s="49"/>
      <c r="AJ22" s="49"/>
      <c r="AK22" s="49"/>
      <c r="AL22" s="49"/>
    </row>
    <row r="23" spans="1:38" s="1" customFormat="1" ht="15.75">
      <c r="A23" s="72"/>
      <c r="B23" s="47"/>
      <c r="C23" s="438" t="s">
        <v>543</v>
      </c>
      <c r="D23" s="91"/>
      <c r="E23" s="326"/>
      <c r="F23" s="48"/>
      <c r="G23" s="96"/>
      <c r="H23" s="45"/>
      <c r="I23" s="45"/>
      <c r="J23" s="327"/>
      <c r="K23" s="328"/>
      <c r="L23" s="327"/>
      <c r="M23" s="432"/>
      <c r="N23" s="329"/>
      <c r="O23" s="330"/>
      <c r="P23" s="331"/>
      <c r="Q23" s="54"/>
      <c r="AF23" s="49"/>
      <c r="AG23" s="49"/>
      <c r="AH23" s="49"/>
      <c r="AI23" s="49"/>
      <c r="AJ23" s="49"/>
      <c r="AK23" s="49"/>
      <c r="AL23" s="49"/>
    </row>
    <row r="24" spans="1:38" s="3" customFormat="1" ht="15" customHeight="1">
      <c r="A24" s="47">
        <v>1</v>
      </c>
      <c r="B24" s="47">
        <v>158</v>
      </c>
      <c r="C24" s="48" t="str">
        <f>VLOOKUP(B24,'Уч ЮН'!$A$3:$G$447,2,FALSE)</f>
        <v>Шепилов Владимир</v>
      </c>
      <c r="D24" s="91">
        <f>VLOOKUP(B24,'Уч ЮН'!$A$3:$G$447,3,FALSE)</f>
        <v>2004</v>
      </c>
      <c r="E24" s="326">
        <f>VLOOKUP(B24,'Уч ЮН'!$A$3:$G$447,4,FALSE)</f>
        <v>3</v>
      </c>
      <c r="F24" s="48" t="str">
        <f>VLOOKUP(B24,'Уч ЮН'!$A$3:$G$447,5,FALSE)</f>
        <v>Саратовская</v>
      </c>
      <c r="G24" s="96" t="str">
        <f>VLOOKUP(B24,'Уч ЮН'!$A$3:$G$447,6,FALSE)</f>
        <v>СШОР-6</v>
      </c>
      <c r="H24" s="45">
        <f aca="true" t="shared" si="1" ref="H24:I27">M24</f>
        <v>8.7</v>
      </c>
      <c r="I24" s="45">
        <f t="shared" si="1"/>
        <v>8.7</v>
      </c>
      <c r="J24" s="327">
        <f>LOOKUP(O24,$V$1:$AD$1,$V$5:$AD$5)</f>
        <v>2</v>
      </c>
      <c r="K24" s="328">
        <f>VLOOKUP(B24,'Уч ЮН'!$A$3:$I$447,8,FALSE)</f>
        <v>0</v>
      </c>
      <c r="L24" s="327"/>
      <c r="M24" s="432">
        <v>8.7</v>
      </c>
      <c r="N24" s="329">
        <v>8.7</v>
      </c>
      <c r="O24" s="330">
        <f>SMALL(M24:N24,1)+0</f>
        <v>8.7</v>
      </c>
      <c r="P24" s="331" t="str">
        <f>VLOOKUP(B24,'Уч ЮН'!$A$3:$G$447,7,FALSE)</f>
        <v>Бочкарева М.В.</v>
      </c>
      <c r="Q24" s="54" t="s">
        <v>71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9"/>
      <c r="AG24" s="49"/>
      <c r="AH24" s="49"/>
      <c r="AI24" s="49"/>
      <c r="AJ24" s="49"/>
      <c r="AK24" s="49"/>
      <c r="AL24" s="49"/>
    </row>
    <row r="25" spans="1:38" s="3" customFormat="1" ht="15" customHeight="1">
      <c r="A25" s="47">
        <v>2</v>
      </c>
      <c r="B25" s="47">
        <v>38</v>
      </c>
      <c r="C25" s="48" t="str">
        <f>VLOOKUP(B25,'Уч ЮН'!$A$3:$G$447,2,FALSE)</f>
        <v>Купцов Сергей</v>
      </c>
      <c r="D25" s="91">
        <f>VLOOKUP(B25,'Уч ЮН'!$A$3:$G$447,3,FALSE)</f>
        <v>2005</v>
      </c>
      <c r="E25" s="326" t="str">
        <f>VLOOKUP(B25,'Уч ЮН'!$A$3:$G$447,4,FALSE)</f>
        <v>3</v>
      </c>
      <c r="F25" s="48" t="str">
        <f>VLOOKUP(B25,'Уч ЮН'!$A$3:$G$447,5,FALSE)</f>
        <v>Пензенская</v>
      </c>
      <c r="G25" s="96" t="str">
        <f>VLOOKUP(B25,'Уч ЮН'!$A$3:$G$447,6,FALSE)</f>
        <v>СШ-6,гимн.44</v>
      </c>
      <c r="H25" s="45">
        <f t="shared" si="1"/>
        <v>9.6</v>
      </c>
      <c r="I25" s="45">
        <f t="shared" si="1"/>
        <v>9.4</v>
      </c>
      <c r="J25" s="327">
        <f>LOOKUP(O25,$V$1:$AD$1,$V$5:$AD$5)</f>
        <v>3</v>
      </c>
      <c r="K25" s="328">
        <f>VLOOKUP(B25,'Уч ЮН'!$A$3:$I$447,8,FALSE)</f>
        <v>0</v>
      </c>
      <c r="L25" s="327"/>
      <c r="M25" s="432">
        <v>9.6</v>
      </c>
      <c r="N25" s="329">
        <v>9.4</v>
      </c>
      <c r="O25" s="330">
        <f>SMALL(M25:N25,1)+0</f>
        <v>9.4</v>
      </c>
      <c r="P25" s="331" t="str">
        <f>VLOOKUP(B25,'Уч ЮН'!$A$3:$G$447,7,FALSE)</f>
        <v>Беляев С.Н.</v>
      </c>
      <c r="Q25" s="390" t="s">
        <v>70</v>
      </c>
      <c r="R25" s="358"/>
      <c r="S25" s="47"/>
      <c r="T25" s="358"/>
      <c r="U25" s="358"/>
      <c r="W25" s="1"/>
      <c r="Y25" s="16"/>
      <c r="AF25" s="6"/>
      <c r="AG25" s="6"/>
      <c r="AH25" s="6"/>
      <c r="AI25" s="6"/>
      <c r="AJ25" s="6"/>
      <c r="AK25" s="6"/>
      <c r="AL25" s="6"/>
    </row>
    <row r="26" spans="1:38" s="3" customFormat="1" ht="15" customHeight="1">
      <c r="A26" s="47">
        <v>3</v>
      </c>
      <c r="B26" s="47">
        <v>37</v>
      </c>
      <c r="C26" s="48" t="str">
        <f>VLOOKUP(B26,'Уч ЮН'!$A$3:$G$447,2,FALSE)</f>
        <v>Купцов Владимир</v>
      </c>
      <c r="D26" s="91">
        <f>VLOOKUP(B26,'Уч ЮН'!$A$3:$G$447,3,FALSE)</f>
        <v>2005</v>
      </c>
      <c r="E26" s="326" t="str">
        <f>VLOOKUP(B26,'Уч ЮН'!$A$3:$G$447,4,FALSE)</f>
        <v>2</v>
      </c>
      <c r="F26" s="48" t="str">
        <f>VLOOKUP(B26,'Уч ЮН'!$A$3:$G$447,5,FALSE)</f>
        <v>Пензенская</v>
      </c>
      <c r="G26" s="96" t="str">
        <f>VLOOKUP(B26,'Уч ЮН'!$A$3:$G$447,6,FALSE)</f>
        <v>СШ-6,гимн.44</v>
      </c>
      <c r="H26" s="45">
        <f t="shared" si="1"/>
        <v>10.1</v>
      </c>
      <c r="I26" s="45">
        <f t="shared" si="1"/>
        <v>9.6</v>
      </c>
      <c r="J26" s="327">
        <f>LOOKUP(O26,$V$1:$AD$1,$V$5:$AD$5)</f>
        <v>3</v>
      </c>
      <c r="K26" s="328">
        <f>VLOOKUP(B26,'Уч ЮН'!$A$3:$I$447,8,FALSE)</f>
        <v>0</v>
      </c>
      <c r="L26" s="327"/>
      <c r="M26" s="432">
        <v>10.1</v>
      </c>
      <c r="N26" s="329">
        <v>9.6</v>
      </c>
      <c r="O26" s="330">
        <f>SMALL(M26:N26,1)+0</f>
        <v>9.6</v>
      </c>
      <c r="P26" s="331" t="str">
        <f>VLOOKUP(B26,'Уч ЮН'!$A$3:$G$447,7,FALSE)</f>
        <v>Беляев С.Н.</v>
      </c>
      <c r="Q26" s="54" t="s">
        <v>69</v>
      </c>
      <c r="R26" s="4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9"/>
      <c r="AG26" s="49"/>
      <c r="AH26" s="49"/>
      <c r="AI26" s="49"/>
      <c r="AJ26" s="49"/>
      <c r="AK26" s="49"/>
      <c r="AL26" s="49"/>
    </row>
    <row r="27" spans="1:38" s="3" customFormat="1" ht="15" customHeight="1">
      <c r="A27" s="47">
        <v>4</v>
      </c>
      <c r="B27" s="47">
        <v>65</v>
      </c>
      <c r="C27" s="48" t="str">
        <f>VLOOKUP(B27,'Уч ЮН'!$A$3:$G$447,2,FALSE)</f>
        <v>Казачков Андрей </v>
      </c>
      <c r="D27" s="91">
        <f>VLOOKUP(B27,'Уч ЮН'!$A$3:$G$447,3,FALSE)</f>
        <v>2004</v>
      </c>
      <c r="E27" s="326" t="str">
        <f>VLOOKUP(B27,'Уч ЮН'!$A$3:$G$447,4,FALSE)</f>
        <v>1юн</v>
      </c>
      <c r="F27" s="48" t="str">
        <f>VLOOKUP(B27,'Уч ЮН'!$A$3:$G$447,5,FALSE)</f>
        <v>Саратовская</v>
      </c>
      <c r="G27" s="96" t="str">
        <f>VLOOKUP(B27,'Уч ЮН'!$A$3:$G$447,6,FALSE)</f>
        <v>ДЮСШ Энгельс</v>
      </c>
      <c r="H27" s="45">
        <f t="shared" si="1"/>
        <v>10.4</v>
      </c>
      <c r="I27" s="45">
        <f t="shared" si="1"/>
        <v>10.2</v>
      </c>
      <c r="J27" s="327" t="str">
        <f>LOOKUP(O27,$V$1:$AD$1,$V$5:$AD$5)</f>
        <v>1ю</v>
      </c>
      <c r="K27" s="328">
        <f>VLOOKUP(B27,'Уч ЮН'!$A$3:$I$447,8,FALSE)</f>
        <v>0</v>
      </c>
      <c r="L27" s="327"/>
      <c r="M27" s="432">
        <v>10.4</v>
      </c>
      <c r="N27" s="329">
        <v>10.2</v>
      </c>
      <c r="O27" s="330">
        <f>SMALL(M27:N27,1)+0</f>
        <v>10.2</v>
      </c>
      <c r="P27" s="331" t="str">
        <f>VLOOKUP(B27,'Уч ЮН'!$A$3:$G$447,7,FALSE)</f>
        <v>Кудашкина З.К.</v>
      </c>
      <c r="Q27" s="390" t="s">
        <v>569</v>
      </c>
      <c r="R27" s="358"/>
      <c r="S27" s="47"/>
      <c r="T27" s="358"/>
      <c r="U27" s="358"/>
      <c r="W27" s="1"/>
      <c r="Y27" s="16"/>
      <c r="AF27" s="6"/>
      <c r="AG27" s="6"/>
      <c r="AH27" s="6"/>
      <c r="AI27" s="6"/>
      <c r="AJ27" s="6"/>
      <c r="AK27" s="6"/>
      <c r="AL27" s="6"/>
    </row>
    <row r="28" spans="1:38" s="3" customFormat="1" ht="15" customHeight="1">
      <c r="A28" s="47"/>
      <c r="B28" s="47">
        <v>58</v>
      </c>
      <c r="C28" s="48" t="str">
        <f>VLOOKUP(B28,'Уч ЮН'!$A$3:$G$447,2,FALSE)</f>
        <v>Паньков Кирилл </v>
      </c>
      <c r="D28" s="91">
        <f>VLOOKUP(B28,'Уч ЮН'!$A$3:$G$447,3,FALSE)</f>
        <v>2004</v>
      </c>
      <c r="E28" s="326" t="str">
        <f>VLOOKUP(B28,'Уч ЮН'!$A$3:$G$447,4,FALSE)</f>
        <v>1юн</v>
      </c>
      <c r="F28" s="48" t="str">
        <f>VLOOKUP(B28,'Уч ЮН'!$A$3:$G$447,5,FALSE)</f>
        <v>Саратовская</v>
      </c>
      <c r="G28" s="96" t="str">
        <f>VLOOKUP(B28,'Уч ЮН'!$A$3:$G$447,6,FALSE)</f>
        <v>ДЮСШ Энгельс</v>
      </c>
      <c r="H28" s="45" t="str">
        <f>M28</f>
        <v>снят</v>
      </c>
      <c r="I28" s="45"/>
      <c r="J28" s="327"/>
      <c r="K28" s="328">
        <f>VLOOKUP(B28,'Уч ЮН'!$A$3:$I$447,8,FALSE)</f>
        <v>0</v>
      </c>
      <c r="L28" s="327"/>
      <c r="M28" s="432" t="s">
        <v>570</v>
      </c>
      <c r="N28" s="329"/>
      <c r="O28" s="330" t="e">
        <f>SMALL(M28:N28,1)+0</f>
        <v>#NUM!</v>
      </c>
      <c r="P28" s="331" t="str">
        <f>VLOOKUP(B28,'Уч ЮН'!$A$3:$G$447,7,FALSE)</f>
        <v>Кудашкина З.К.</v>
      </c>
      <c r="Q28" s="5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9"/>
      <c r="AG28" s="49"/>
      <c r="AH28" s="49"/>
      <c r="AI28" s="49"/>
      <c r="AJ28" s="49"/>
      <c r="AK28" s="49"/>
      <c r="AL28" s="49"/>
    </row>
    <row r="30" ht="12.75"/>
    <row r="31" ht="12.75"/>
    <row r="32" ht="12.75"/>
    <row r="33" ht="12.75"/>
    <row r="34" ht="12.75"/>
    <row r="35" ht="12.75"/>
  </sheetData>
  <sheetProtection password="C1E8" sheet="1" formatCells="0" formatColumns="0" formatRows="0" insertColumns="0" insertRows="0" insertHyperlinks="0" deleteColumns="0" deleteRows="0" sort="0" autoFilter="0" pivotTables="0"/>
  <mergeCells count="10">
    <mergeCell ref="Q12:S12"/>
    <mergeCell ref="A8:U8"/>
    <mergeCell ref="Q11:R11"/>
    <mergeCell ref="S11:U11"/>
    <mergeCell ref="A1:U1"/>
    <mergeCell ref="A2:U2"/>
    <mergeCell ref="A5:U5"/>
    <mergeCell ref="A6:U6"/>
    <mergeCell ref="D7:O7"/>
    <mergeCell ref="P7:U7"/>
  </mergeCells>
  <printOptions horizontalCentered="1"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2018-12-17T08:36:14Z</cp:lastPrinted>
  <dcterms:created xsi:type="dcterms:W3CDTF">2012-01-29T11:02:14Z</dcterms:created>
  <dcterms:modified xsi:type="dcterms:W3CDTF">2018-12-17T08:45:10Z</dcterms:modified>
  <cp:category/>
  <cp:version/>
  <cp:contentType/>
  <cp:contentStatus/>
</cp:coreProperties>
</file>