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15" windowWidth="15480" windowHeight="11640" tabRatio="858" activeTab="16"/>
  </bookViews>
  <sheets>
    <sheet name="Уч юн" sheetId="1" r:id="rId1"/>
    <sheet name="60 юн" sheetId="2" r:id="rId2"/>
    <sheet name="200 юн" sheetId="3" r:id="rId3"/>
    <sheet name="400 юн" sheetId="4" r:id="rId4"/>
    <sheet name="800 юн" sheetId="5" r:id="rId5"/>
    <sheet name="1000 юн" sheetId="6" r:id="rId6"/>
    <sheet name="1500 юн" sheetId="7" r:id="rId7"/>
    <sheet name="3000  юн" sheetId="8" r:id="rId8"/>
    <sheet name="60 сб юн" sheetId="9" r:id="rId9"/>
    <sheet name="1500сп  юн" sheetId="10" r:id="rId10"/>
    <sheet name="2000сп  юн" sheetId="11" r:id="rId11"/>
    <sheet name="СХ  юн" sheetId="12" r:id="rId12"/>
    <sheet name="4х200 юн" sheetId="13" r:id="rId13"/>
    <sheet name="выс юн" sheetId="14" r:id="rId14"/>
    <sheet name="длина юн" sheetId="15" r:id="rId15"/>
    <sheet name="тройной юн" sheetId="16" r:id="rId16"/>
    <sheet name="ядро юн" sheetId="17" r:id="rId17"/>
  </sheets>
  <definedNames>
    <definedName name="Z_2CB5C6AB_8CA4_4A12_8C86_30C44E11A564_.wvu.Cols" localSheetId="5" hidden="1">'1000 юн'!$B:$B,'1000 юн'!#REF!,'1000 юн'!$J:$L,'1000 юн'!$N:$R</definedName>
    <definedName name="Z_2CB5C6AB_8CA4_4A12_8C86_30C44E11A564_.wvu.Cols" localSheetId="6" hidden="1">'1500 юн'!$B:$B,'1500 юн'!#REF!,'1500 юн'!$J:$L,'1500 юн'!$N:$R</definedName>
    <definedName name="Z_2CB5C6AB_8CA4_4A12_8C86_30C44E11A564_.wvu.Cols" localSheetId="9" hidden="1">'1500сп  юн'!$B:$B,'1500сп  юн'!#REF!,'1500сп  юн'!$I:$K,'1500сп  юн'!$M:$Q</definedName>
    <definedName name="Z_2CB5C6AB_8CA4_4A12_8C86_30C44E11A564_.wvu.Cols" localSheetId="2" hidden="1">'200 юн'!$B:$B,'200 юн'!#REF!,'200 юн'!$K:$M,'200 юн'!$O:$S</definedName>
    <definedName name="Z_2CB5C6AB_8CA4_4A12_8C86_30C44E11A564_.wvu.Cols" localSheetId="10" hidden="1">'2000сп  юн'!$B:$B,'2000сп  юн'!#REF!,'2000сп  юн'!$J:$L,'2000сп  юн'!$N:$R</definedName>
    <definedName name="Z_2CB5C6AB_8CA4_4A12_8C86_30C44E11A564_.wvu.Cols" localSheetId="7" hidden="1">'3000  юн'!$B:$B,'3000  юн'!#REF!,'3000  юн'!$J:$L,'3000  юн'!$N:$R</definedName>
    <definedName name="Z_2CB5C6AB_8CA4_4A12_8C86_30C44E11A564_.wvu.Cols" localSheetId="3" hidden="1">'400 юн'!$B:$B,'400 юн'!#REF!,'400 юн'!$J:$L,'400 юн'!$N:$R</definedName>
    <definedName name="Z_2CB5C6AB_8CA4_4A12_8C86_30C44E11A564_.wvu.Cols" localSheetId="12" hidden="1">'4х200 юн'!$B:$B,'4х200 юн'!$F:$F,'4х200 юн'!$K:$R</definedName>
    <definedName name="Z_2CB5C6AB_8CA4_4A12_8C86_30C44E11A564_.wvu.Cols" localSheetId="8" hidden="1">'60 сб юн'!$B:$B,'60 сб юн'!#REF!,'60 сб юн'!$K:$M,'60 сб юн'!$O:$S</definedName>
    <definedName name="Z_2CB5C6AB_8CA4_4A12_8C86_30C44E11A564_.wvu.Cols" localSheetId="1" hidden="1">'60 юн'!$B:$B,'60 юн'!#REF!,'60 юн'!$K:$M,'60 юн'!$O:$S</definedName>
    <definedName name="Z_2CB5C6AB_8CA4_4A12_8C86_30C44E11A564_.wvu.Cols" localSheetId="4" hidden="1">'800 юн'!$B:$B,'800 юн'!#REF!,'800 юн'!$J:$L,'800 юн'!$N:$R</definedName>
    <definedName name="Z_2CB5C6AB_8CA4_4A12_8C86_30C44E11A564_.wvu.Cols" localSheetId="13" hidden="1">'выс юн'!$A:$A,'выс юн'!$C:$C,'выс юн'!#REF!,'выс юн'!$L:$AK</definedName>
    <definedName name="Z_2CB5C6AB_8CA4_4A12_8C86_30C44E11A564_.wvu.Cols" localSheetId="14" hidden="1">'длина юн'!$B:$B,'длина юн'!#REF!,'длина юн'!$Q:$Z</definedName>
    <definedName name="Z_2CB5C6AB_8CA4_4A12_8C86_30C44E11A564_.wvu.Cols" localSheetId="11" hidden="1">'СХ  юн'!$B:$B,'СХ  юн'!#REF!,'СХ  юн'!$K:$M,'СХ  юн'!$O:$S</definedName>
    <definedName name="Z_2CB5C6AB_8CA4_4A12_8C86_30C44E11A564_.wvu.Cols" localSheetId="15" hidden="1">'тройной юн'!$B:$B,'тройной юн'!#REF!,'тройной юн'!$Q:$Z</definedName>
    <definedName name="Z_2CB5C6AB_8CA4_4A12_8C86_30C44E11A564_.wvu.Cols" localSheetId="16" hidden="1">'ядро юн'!$B:$B,'ядро юн'!#REF!,'ядро юн'!$Q:$Z</definedName>
    <definedName name="Z_2CB5C6AB_8CA4_4A12_8C86_30C44E11A564_.wvu.PrintArea" localSheetId="5" hidden="1">'1000 юн'!$A$1:$R$33</definedName>
    <definedName name="Z_2CB5C6AB_8CA4_4A12_8C86_30C44E11A564_.wvu.PrintArea" localSheetId="6" hidden="1">'1500 юн'!$A$1:$R$28</definedName>
    <definedName name="Z_2CB5C6AB_8CA4_4A12_8C86_30C44E11A564_.wvu.PrintArea" localSheetId="9" hidden="1">'1500сп  юн'!$A$1:$L$21</definedName>
    <definedName name="Z_2CB5C6AB_8CA4_4A12_8C86_30C44E11A564_.wvu.PrintArea" localSheetId="2" hidden="1">'200 юн'!$A$1:$S$43</definedName>
    <definedName name="Z_2CB5C6AB_8CA4_4A12_8C86_30C44E11A564_.wvu.PrintArea" localSheetId="10" hidden="1">'2000сп  юн'!$A$1:$M$21</definedName>
    <definedName name="Z_2CB5C6AB_8CA4_4A12_8C86_30C44E11A564_.wvu.PrintArea" localSheetId="7" hidden="1">'3000  юн'!$A$1:$M$19</definedName>
    <definedName name="Z_2CB5C6AB_8CA4_4A12_8C86_30C44E11A564_.wvu.PrintArea" localSheetId="3" hidden="1">'400 юн'!$A$1:$R$31</definedName>
    <definedName name="Z_2CB5C6AB_8CA4_4A12_8C86_30C44E11A564_.wvu.PrintArea" localSheetId="12" hidden="1">'4х200 юн'!$A$1:$R$27</definedName>
    <definedName name="Z_2CB5C6AB_8CA4_4A12_8C86_30C44E11A564_.wvu.PrintArea" localSheetId="8" hidden="1">'60 сб юн'!$A$1:$S$19</definedName>
    <definedName name="Z_2CB5C6AB_8CA4_4A12_8C86_30C44E11A564_.wvu.PrintArea" localSheetId="1" hidden="1">'60 юн'!$A$1:$S$56</definedName>
    <definedName name="Z_2CB5C6AB_8CA4_4A12_8C86_30C44E11A564_.wvu.PrintArea" localSheetId="4" hidden="1">'800 юн'!$A$1:$R$24</definedName>
    <definedName name="Z_2CB5C6AB_8CA4_4A12_8C86_30C44E11A564_.wvu.PrintArea" localSheetId="13" hidden="1">'выс юн'!$B$1:$AK$24</definedName>
    <definedName name="Z_2CB5C6AB_8CA4_4A12_8C86_30C44E11A564_.wvu.PrintArea" localSheetId="14" hidden="1">'длина юн'!$A$1:$Z$34</definedName>
    <definedName name="Z_2CB5C6AB_8CA4_4A12_8C86_30C44E11A564_.wvu.PrintArea" localSheetId="11" hidden="1">'СХ  юн'!$A$1:$N$20</definedName>
    <definedName name="Z_2CB5C6AB_8CA4_4A12_8C86_30C44E11A564_.wvu.PrintArea" localSheetId="15" hidden="1">'тройной юн'!$A$1:$Z$21</definedName>
    <definedName name="Z_2CB5C6AB_8CA4_4A12_8C86_30C44E11A564_.wvu.PrintArea" localSheetId="0" hidden="1">'Уч юн'!$A$1:$H$407</definedName>
    <definedName name="Z_2CB5C6AB_8CA4_4A12_8C86_30C44E11A564_.wvu.PrintArea" localSheetId="16" hidden="1">'ядро юн'!$A$1:$Z$22</definedName>
    <definedName name="Z_4654A10B_BF2C_4F91_B821_84CF341F9FF3_.wvu.Cols" localSheetId="5" hidden="1">'1000 юн'!$B:$B,'1000 юн'!#REF!,'1000 юн'!$J:$L,'1000 юн'!$N:$Z</definedName>
    <definedName name="Z_4654A10B_BF2C_4F91_B821_84CF341F9FF3_.wvu.Cols" localSheetId="6" hidden="1">'1500 юн'!$B:$B,'1500 юн'!#REF!,'1500 юн'!$J:$L,'1500 юн'!$N:$Z</definedName>
    <definedName name="Z_4654A10B_BF2C_4F91_B821_84CF341F9FF3_.wvu.Cols" localSheetId="9" hidden="1">'1500сп  юн'!$A:$B,'1500сп  юн'!#REF!,'1500сп  юн'!$I:$K,'1500сп  юн'!$M:$Q</definedName>
    <definedName name="Z_4654A10B_BF2C_4F91_B821_84CF341F9FF3_.wvu.Cols" localSheetId="2" hidden="1">'200 юн'!$A:$B,'200 юн'!#REF!,'200 юн'!$K:$M,'200 юн'!$O:$AA</definedName>
    <definedName name="Z_4654A10B_BF2C_4F91_B821_84CF341F9FF3_.wvu.Cols" localSheetId="10" hidden="1">'2000сп  юн'!$A:$B,'2000сп  юн'!#REF!,'2000сп  юн'!$J:$L,'2000сп  юн'!$N:$Y</definedName>
    <definedName name="Z_4654A10B_BF2C_4F91_B821_84CF341F9FF3_.wvu.Cols" localSheetId="7" hidden="1">'3000  юн'!$A:$B,'3000  юн'!#REF!,'3000  юн'!$J:$L,'3000  юн'!$N:$Z</definedName>
    <definedName name="Z_4654A10B_BF2C_4F91_B821_84CF341F9FF3_.wvu.Cols" localSheetId="3" hidden="1">'400 юн'!$A:$B,'400 юн'!#REF!,'400 юн'!$J:$L,'400 юн'!$N:$S</definedName>
    <definedName name="Z_4654A10B_BF2C_4F91_B821_84CF341F9FF3_.wvu.Cols" localSheetId="12" hidden="1">'4х200 юн'!$B:$B,'4х200 юн'!#REF!,'4х200 юн'!#REF!,'4х200 юн'!$K:$R</definedName>
    <definedName name="Z_4654A10B_BF2C_4F91_B821_84CF341F9FF3_.wvu.Cols" localSheetId="8" hidden="1">'60 сб юн'!$A:$B,'60 сб юн'!#REF!,'60 сб юн'!$K:$M,'60 сб юн'!$O:$AB</definedName>
    <definedName name="Z_4654A10B_BF2C_4F91_B821_84CF341F9FF3_.wvu.Cols" localSheetId="1" hidden="1">'60 юн'!$A:$B,'60 юн'!#REF!,'60 юн'!$K:$M,'60 юн'!$O:$AA</definedName>
    <definedName name="Z_4654A10B_BF2C_4F91_B821_84CF341F9FF3_.wvu.Cols" localSheetId="4" hidden="1">'800 юн'!$A:$B,'800 юн'!#REF!,'800 юн'!$J:$K,'800 юн'!$N:$Z</definedName>
    <definedName name="Z_4654A10B_BF2C_4F91_B821_84CF341F9FF3_.wvu.Cols" localSheetId="13" hidden="1">'выс юн'!$A:$C,'выс юн'!#REF!,'выс юн'!#REF!,'выс юн'!$L:$AK,'выс юн'!$AL:$AW</definedName>
    <definedName name="Z_4654A10B_BF2C_4F91_B821_84CF341F9FF3_.wvu.Cols" localSheetId="14" hidden="1">'длина юн'!$A:$B,'длина юн'!#REF!,'длина юн'!#REF!,'длина юн'!$Q:$Z,'длина юн'!$AA:$AL</definedName>
    <definedName name="Z_4654A10B_BF2C_4F91_B821_84CF341F9FF3_.wvu.Cols" localSheetId="11" hidden="1">'СХ  юн'!$A:$B,'СХ  юн'!#REF!,'СХ  юн'!$K:$M,'СХ  юн'!$O:$AA</definedName>
    <definedName name="Z_4654A10B_BF2C_4F91_B821_84CF341F9FF3_.wvu.Cols" localSheetId="15" hidden="1">'тройной юн'!$A:$B,'тройной юн'!#REF!,'тройной юн'!#REF!,'тройной юн'!$Q:$Z,'тройной юн'!$AA:$AK</definedName>
    <definedName name="Z_4654A10B_BF2C_4F91_B821_84CF341F9FF3_.wvu.Cols" localSheetId="16" hidden="1">'ядро юн'!$A:$B,'ядро юн'!#REF!,'ядро юн'!#REF!,'ядро юн'!$Q:$Z,'ядро юн'!$AA:$AH</definedName>
    <definedName name="Z_4654A10B_BF2C_4F91_B821_84CF341F9FF3_.wvu.PrintArea" localSheetId="5" hidden="1">'1000 юн'!$A$1:$M$20</definedName>
    <definedName name="Z_4654A10B_BF2C_4F91_B821_84CF341F9FF3_.wvu.PrintArea" localSheetId="6" hidden="1">'1500 юн'!$A$1:$M$17</definedName>
    <definedName name="Z_4654A10B_BF2C_4F91_B821_84CF341F9FF3_.wvu.PrintArea" localSheetId="3" hidden="1">'400 юн'!$A$1:$M$31</definedName>
    <definedName name="Z_4654A10B_BF2C_4F91_B821_84CF341F9FF3_.wvu.PrintArea" localSheetId="12" hidden="1">'4х200 юн'!$A$1:$J$10</definedName>
    <definedName name="Z_4654A10B_BF2C_4F91_B821_84CF341F9FF3_.wvu.PrintArea" localSheetId="13" hidden="1">'выс юн'!$A$1:$K$22</definedName>
    <definedName name="Z_4654A10B_BF2C_4F91_B821_84CF341F9FF3_.wvu.PrintArea" localSheetId="14" hidden="1">'длина юн'!$A$1:$P$21</definedName>
    <definedName name="Z_4654A10B_BF2C_4F91_B821_84CF341F9FF3_.wvu.PrintArea" localSheetId="15" hidden="1">'тройной юн'!$A$1:$P$19</definedName>
    <definedName name="Z_4654A10B_BF2C_4F91_B821_84CF341F9FF3_.wvu.PrintArea" localSheetId="16" hidden="1">'ядро юн'!$A$1:$P$20</definedName>
    <definedName name="Z_4654A10B_BF2C_4F91_B821_84CF341F9FF3_.wvu.Rows" localSheetId="5" hidden="1">'1000 юн'!$1:$6</definedName>
    <definedName name="Z_4654A10B_BF2C_4F91_B821_84CF341F9FF3_.wvu.Rows" localSheetId="6" hidden="1">'1500 юн'!$1:$6</definedName>
    <definedName name="Z_4654A10B_BF2C_4F91_B821_84CF341F9FF3_.wvu.Rows" localSheetId="9" hidden="1">'1500сп  юн'!$1:$8</definedName>
    <definedName name="Z_4654A10B_BF2C_4F91_B821_84CF341F9FF3_.wvu.Rows" localSheetId="2" hidden="1">'200 юн'!$1:$6</definedName>
    <definedName name="Z_4654A10B_BF2C_4F91_B821_84CF341F9FF3_.wvu.Rows" localSheetId="10" hidden="1">'2000сп  юн'!$1:$8</definedName>
    <definedName name="Z_4654A10B_BF2C_4F91_B821_84CF341F9FF3_.wvu.Rows" localSheetId="7" hidden="1">'3000  юн'!$1:$8</definedName>
    <definedName name="Z_4654A10B_BF2C_4F91_B821_84CF341F9FF3_.wvu.Rows" localSheetId="3" hidden="1">'400 юн'!$1:$6</definedName>
    <definedName name="Z_4654A10B_BF2C_4F91_B821_84CF341F9FF3_.wvu.Rows" localSheetId="12" hidden="1">'4х200 юн'!$1:$6</definedName>
    <definedName name="Z_4654A10B_BF2C_4F91_B821_84CF341F9FF3_.wvu.Rows" localSheetId="8" hidden="1">'60 сб юн'!$1:$6</definedName>
    <definedName name="Z_4654A10B_BF2C_4F91_B821_84CF341F9FF3_.wvu.Rows" localSheetId="4" hidden="1">'800 юн'!$1:$6</definedName>
    <definedName name="Z_4654A10B_BF2C_4F91_B821_84CF341F9FF3_.wvu.Rows" localSheetId="13" hidden="1">'выс юн'!$1:$6</definedName>
    <definedName name="Z_4654A10B_BF2C_4F91_B821_84CF341F9FF3_.wvu.Rows" localSheetId="14" hidden="1">'длина юн'!$1:$6</definedName>
    <definedName name="Z_4654A10B_BF2C_4F91_B821_84CF341F9FF3_.wvu.Rows" localSheetId="11" hidden="1">'СХ  юн'!$1:$8</definedName>
    <definedName name="Z_4654A10B_BF2C_4F91_B821_84CF341F9FF3_.wvu.Rows" localSheetId="15" hidden="1">'тройной юн'!$1:$6</definedName>
    <definedName name="Z_4654A10B_BF2C_4F91_B821_84CF341F9FF3_.wvu.Rows" localSheetId="16" hidden="1">'ядро юн'!$1:$6</definedName>
    <definedName name="Z_948F6758_08EB_455E_9DF2_723DFC2E4E47_.wvu.Cols" localSheetId="5" hidden="1">'1000 юн'!$E:$E,'1000 юн'!$J:$L,'1000 юн'!$N:$R</definedName>
    <definedName name="Z_948F6758_08EB_455E_9DF2_723DFC2E4E47_.wvu.Cols" localSheetId="6" hidden="1">'1500 юн'!$J:$L,'1500 юн'!$N:$R</definedName>
    <definedName name="Z_948F6758_08EB_455E_9DF2_723DFC2E4E47_.wvu.Cols" localSheetId="9" hidden="1">'1500сп  юн'!$E:$H,'1500сп  юн'!$K:$L</definedName>
    <definedName name="Z_948F6758_08EB_455E_9DF2_723DFC2E4E47_.wvu.Cols" localSheetId="2" hidden="1">'200 юн'!$E:$K</definedName>
    <definedName name="Z_948F6758_08EB_455E_9DF2_723DFC2E4E47_.wvu.Cols" localSheetId="10" hidden="1">'2000сп  юн'!$D:$I,'2000сп  юн'!$L:$M</definedName>
    <definedName name="Z_948F6758_08EB_455E_9DF2_723DFC2E4E47_.wvu.Cols" localSheetId="7" hidden="1">'3000  юн'!$E:$I,'3000  юн'!$L:$M</definedName>
    <definedName name="Z_948F6758_08EB_455E_9DF2_723DFC2E4E47_.wvu.Cols" localSheetId="3" hidden="1">'400 юн'!$J:$L,'400 юн'!$N:$R</definedName>
    <definedName name="Z_948F6758_08EB_455E_9DF2_723DFC2E4E47_.wvu.Cols" localSheetId="12" hidden="1">'4х200 юн'!$D:$J</definedName>
    <definedName name="Z_948F6758_08EB_455E_9DF2_723DFC2E4E47_.wvu.Cols" localSheetId="8" hidden="1">'60 сб юн'!$I:$I,'60 сб юн'!$K:$M,'60 сб юн'!$O:$AB</definedName>
    <definedName name="Z_948F6758_08EB_455E_9DF2_723DFC2E4E47_.wvu.Cols" localSheetId="1" hidden="1">'60 юн'!$K:$M,'60 юн'!$O:$AA</definedName>
    <definedName name="Z_948F6758_08EB_455E_9DF2_723DFC2E4E47_.wvu.Cols" localSheetId="4" hidden="1">'800 юн'!$D:$I,'800 юн'!$L:$M</definedName>
    <definedName name="Z_948F6758_08EB_455E_9DF2_723DFC2E4E47_.wvu.Cols" localSheetId="14" hidden="1">'длина юн'!$Q:$Z</definedName>
    <definedName name="Z_948F6758_08EB_455E_9DF2_723DFC2E4E47_.wvu.Cols" localSheetId="11" hidden="1">'СХ  юн'!$K:$M,'СХ  юн'!$O:$AB</definedName>
    <definedName name="Z_948F6758_08EB_455E_9DF2_723DFC2E4E47_.wvu.Cols" localSheetId="15" hidden="1">'тройной юн'!$E:$E,'тройной юн'!$N:$P</definedName>
    <definedName name="Z_948F6758_08EB_455E_9DF2_723DFC2E4E47_.wvu.Cols" localSheetId="16" hidden="1">'ядро юн'!$Q:$Z</definedName>
    <definedName name="Z_948F6758_08EB_455E_9DF2_723DFC2E4E47_.wvu.PrintArea" localSheetId="5" hidden="1">'1000 юн'!$A$1:$R$37</definedName>
    <definedName name="Z_948F6758_08EB_455E_9DF2_723DFC2E4E47_.wvu.PrintArea" localSheetId="6" hidden="1">'1500 юн'!$A$1:$R$29</definedName>
    <definedName name="Z_948F6758_08EB_455E_9DF2_723DFC2E4E47_.wvu.PrintArea" localSheetId="2" hidden="1">'200 юн'!$A$1:$S$126</definedName>
    <definedName name="Z_948F6758_08EB_455E_9DF2_723DFC2E4E47_.wvu.PrintArea" localSheetId="10" hidden="1">'2000сп  юн'!$A$1:$R$21</definedName>
    <definedName name="Z_948F6758_08EB_455E_9DF2_723DFC2E4E47_.wvu.PrintArea" localSheetId="7" hidden="1">'3000  юн'!$A$1:$R$19</definedName>
    <definedName name="Z_948F6758_08EB_455E_9DF2_723DFC2E4E47_.wvu.PrintArea" localSheetId="3" hidden="1">'400 юн'!$A$1:$R$73</definedName>
    <definedName name="Z_948F6758_08EB_455E_9DF2_723DFC2E4E47_.wvu.PrintArea" localSheetId="8" hidden="1">'60 сб юн'!$A$1:$S$37</definedName>
    <definedName name="Z_948F6758_08EB_455E_9DF2_723DFC2E4E47_.wvu.PrintArea" localSheetId="1" hidden="1">'60 юн'!$A$1:$S$113</definedName>
    <definedName name="Z_948F6758_08EB_455E_9DF2_723DFC2E4E47_.wvu.PrintArea" localSheetId="4" hidden="1">'800 юн'!$A$1:$R$59</definedName>
    <definedName name="Z_948F6758_08EB_455E_9DF2_723DFC2E4E47_.wvu.PrintArea" localSheetId="13" hidden="1">'выс юн'!$A$1:$AK$86</definedName>
    <definedName name="Z_948F6758_08EB_455E_9DF2_723DFC2E4E47_.wvu.PrintArea" localSheetId="14" hidden="1">'длина юн'!$A$1:$Z$52</definedName>
    <definedName name="Z_948F6758_08EB_455E_9DF2_723DFC2E4E47_.wvu.PrintArea" localSheetId="11" hidden="1">'СХ  юн'!$A$1:$S$40</definedName>
    <definedName name="Z_948F6758_08EB_455E_9DF2_723DFC2E4E47_.wvu.PrintArea" localSheetId="15" hidden="1">'тройной юн'!$A$1:$Z$21</definedName>
    <definedName name="Z_948F6758_08EB_455E_9DF2_723DFC2E4E47_.wvu.PrintArea" localSheetId="16" hidden="1">'ядро юн'!$A$1:$Z$41</definedName>
    <definedName name="Z_948F6758_08EB_455E_9DF2_723DFC2E4E47_.wvu.Rows" localSheetId="5" hidden="1">'1000 юн'!$35:$37</definedName>
    <definedName name="Z_948F6758_08EB_455E_9DF2_723DFC2E4E47_.wvu.Rows" localSheetId="6" hidden="1">'1500 юн'!$30:$32</definedName>
    <definedName name="Z_948F6758_08EB_455E_9DF2_723DFC2E4E47_.wvu.Rows" localSheetId="3" hidden="1">'400 юн'!$71:$73</definedName>
    <definedName name="Z_948F6758_08EB_455E_9DF2_723DFC2E4E47_.wvu.Rows" localSheetId="1" hidden="1">'60 юн'!$68:$70,'60 юн'!$111:$113</definedName>
    <definedName name="Z_948F6758_08EB_455E_9DF2_723DFC2E4E47_.wvu.Rows" localSheetId="13" hidden="1">'выс юн'!$35:$35</definedName>
    <definedName name="Z_948F6758_08EB_455E_9DF2_723DFC2E4E47_.wvu.Rows" localSheetId="11" hidden="1">'СХ  юн'!$38:$40</definedName>
    <definedName name="Z_979D6B1F_67C3_42E1_BC54_AFAE6416E658_.wvu.Cols" localSheetId="5" hidden="1">'1000 юн'!$B:$B,'1000 юн'!#REF!,'1000 юн'!$J:$L,'1000 юн'!$N:$R</definedName>
    <definedName name="Z_979D6B1F_67C3_42E1_BC54_AFAE6416E658_.wvu.Cols" localSheetId="6" hidden="1">'1500 юн'!$B:$B,'1500 юн'!#REF!,'1500 юн'!$J:$L,'1500 юн'!$N:$R</definedName>
    <definedName name="Z_979D6B1F_67C3_42E1_BC54_AFAE6416E658_.wvu.Cols" localSheetId="9" hidden="1">'1500сп  юн'!#REF!,'1500сп  юн'!$E:$E,'1500сп  юн'!#REF!,'1500сп  юн'!$H:$L</definedName>
    <definedName name="Z_979D6B1F_67C3_42E1_BC54_AFAE6416E658_.wvu.Cols" localSheetId="2" hidden="1">'200 юн'!#REF!</definedName>
    <definedName name="Z_979D6B1F_67C3_42E1_BC54_AFAE6416E658_.wvu.Cols" localSheetId="10" hidden="1">'2000сп  юн'!#REF!,'2000сп  юн'!$E:$E,'2000сп  юн'!#REF!,'2000сп  юн'!$H:$M</definedName>
    <definedName name="Z_979D6B1F_67C3_42E1_BC54_AFAE6416E658_.wvu.Cols" localSheetId="7" hidden="1">'3000  юн'!#REF!,'3000  юн'!$E:$E,'3000  юн'!#REF!,'3000  юн'!$H:$M</definedName>
    <definedName name="Z_979D6B1F_67C3_42E1_BC54_AFAE6416E658_.wvu.Cols" localSheetId="8" hidden="1">'60 сб юн'!$A:$B,'60 сб юн'!#REF!,'60 сб юн'!$K:$M,'60 сб юн'!$O:$S</definedName>
    <definedName name="Z_979D6B1F_67C3_42E1_BC54_AFAE6416E658_.wvu.Cols" localSheetId="1" hidden="1">'60 юн'!$A:$B,'60 юн'!#REF!,'60 юн'!$K:$M,'60 юн'!$O:$S</definedName>
    <definedName name="Z_979D6B1F_67C3_42E1_BC54_AFAE6416E658_.wvu.Cols" localSheetId="13" hidden="1">'выс юн'!#REF!,'выс юн'!$F:$F,'выс юн'!#REF!,'выс юн'!$I:$K</definedName>
    <definedName name="Z_979D6B1F_67C3_42E1_BC54_AFAE6416E658_.wvu.Cols" localSheetId="14" hidden="1">'длина юн'!#REF!,'длина юн'!$E:$E,'длина юн'!#REF!,'длина юн'!$N:$P</definedName>
    <definedName name="Z_979D6B1F_67C3_42E1_BC54_AFAE6416E658_.wvu.Cols" localSheetId="11" hidden="1">'СХ  юн'!#REF!,'СХ  юн'!$E:$E,'СХ  юн'!#REF!,'СХ  юн'!$H:$N</definedName>
    <definedName name="Z_979D6B1F_67C3_42E1_BC54_AFAE6416E658_.wvu.Cols" localSheetId="15" hidden="1">'тройной юн'!#REF!,'тройной юн'!$E:$E,'тройной юн'!#REF!,'тройной юн'!$N:$P</definedName>
    <definedName name="Z_979D6B1F_67C3_42E1_BC54_AFAE6416E658_.wvu.Cols" localSheetId="16" hidden="1">'ядро юн'!#REF!,'ядро юн'!$E:$E,'ядро юн'!#REF!,'ядро юн'!$N:$P</definedName>
    <definedName name="Z_979D6B1F_67C3_42E1_BC54_AFAE6416E658_.wvu.PrintArea" localSheetId="5" hidden="1">'1000 юн'!$A$1:$M$20</definedName>
    <definedName name="Z_979D6B1F_67C3_42E1_BC54_AFAE6416E658_.wvu.PrintArea" localSheetId="6" hidden="1">'1500 юн'!$A$1:$M$17</definedName>
    <definedName name="Z_979D6B1F_67C3_42E1_BC54_AFAE6416E658_.wvu.PrintArea" localSheetId="9" hidden="1">'1500сп  юн'!$A$1:$Q$21</definedName>
    <definedName name="Z_979D6B1F_67C3_42E1_BC54_AFAE6416E658_.wvu.PrintArea" localSheetId="10" hidden="1">'2000сп  юн'!$A$1:$R$21</definedName>
    <definedName name="Z_979D6B1F_67C3_42E1_BC54_AFAE6416E658_.wvu.PrintArea" localSheetId="7" hidden="1">'3000  юн'!$A$1:$R$19</definedName>
    <definedName name="Z_979D6B1F_67C3_42E1_BC54_AFAE6416E658_.wvu.PrintArea" localSheetId="8" hidden="1">'60 сб юн'!$A$1:$N$19</definedName>
    <definedName name="Z_979D6B1F_67C3_42E1_BC54_AFAE6416E658_.wvu.PrintArea" localSheetId="1" hidden="1">'60 юн'!$A$1:$S$31</definedName>
    <definedName name="Z_979D6B1F_67C3_42E1_BC54_AFAE6416E658_.wvu.PrintArea" localSheetId="13" hidden="1">'выс юн'!$A$1:$AK$22</definedName>
    <definedName name="Z_979D6B1F_67C3_42E1_BC54_AFAE6416E658_.wvu.PrintArea" localSheetId="14" hidden="1">'длина юн'!$A$1:$Z$21</definedName>
    <definedName name="Z_979D6B1F_67C3_42E1_BC54_AFAE6416E658_.wvu.PrintArea" localSheetId="11" hidden="1">'СХ  юн'!$A$1:$S$20</definedName>
    <definedName name="Z_979D6B1F_67C3_42E1_BC54_AFAE6416E658_.wvu.PrintArea" localSheetId="15" hidden="1">'тройной юн'!$A$1:$Z$19</definedName>
    <definedName name="Z_979D6B1F_67C3_42E1_BC54_AFAE6416E658_.wvu.PrintArea" localSheetId="16" hidden="1">'ядро юн'!$A$1:$Z$20</definedName>
    <definedName name="Z_979D6B1F_67C3_42E1_BC54_AFAE6416E658_.wvu.Rows" localSheetId="13" hidden="1">'выс юн'!#REF!</definedName>
    <definedName name="Z_979D6B1F_67C3_42E1_BC54_AFAE6416E658_.wvu.Rows" localSheetId="14" hidden="1">'длина юн'!#REF!</definedName>
    <definedName name="Z_979D6B1F_67C3_42E1_BC54_AFAE6416E658_.wvu.Rows" localSheetId="15" hidden="1">'тройной юн'!#REF!</definedName>
    <definedName name="Z_979D6B1F_67C3_42E1_BC54_AFAE6416E658_.wvu.Rows" localSheetId="16" hidden="1">'ядро юн'!#REF!</definedName>
    <definedName name="Z_A52F393E_587E_40A2_B224_F36DC3F0F66D_.wvu.Cols" localSheetId="5" hidden="1">'1000 юн'!$C:$I,'1000 юн'!$L:$M</definedName>
    <definedName name="Z_A52F393E_587E_40A2_B224_F36DC3F0F66D_.wvu.Cols" localSheetId="6" hidden="1">'1500 юн'!$C:$I,'1500 юн'!$L:$M</definedName>
    <definedName name="Z_A52F393E_587E_40A2_B224_F36DC3F0F66D_.wvu.Cols" localSheetId="2" hidden="1">'200 юн'!#REF!,'200 юн'!$L:$N</definedName>
    <definedName name="Z_A52F393E_587E_40A2_B224_F36DC3F0F66D_.wvu.Cols" localSheetId="3" hidden="1">'400 юн'!#REF!,'400 юн'!$C:$K</definedName>
    <definedName name="Z_A52F393E_587E_40A2_B224_F36DC3F0F66D_.wvu.Cols" localSheetId="8" hidden="1">'60 сб юн'!#REF!,'60 сб юн'!$C:$K,'60 сб юн'!$M:$N</definedName>
    <definedName name="Z_A52F393E_587E_40A2_B224_F36DC3F0F66D_.wvu.Cols" localSheetId="1" hidden="1">'60 юн'!#REF!,'60 юн'!$M:$N</definedName>
    <definedName name="Z_A52F393E_587E_40A2_B224_F36DC3F0F66D_.wvu.Cols" localSheetId="4" hidden="1">'800 юн'!#REF!,'800 юн'!$J:$M</definedName>
    <definedName name="Z_A52F393E_587E_40A2_B224_F36DC3F0F66D_.wvu.PrintArea" localSheetId="1" hidden="1">'60 юн'!$A$1:$S$31</definedName>
    <definedName name="Z_A52F393E_587E_40A2_B224_F36DC3F0F66D_.wvu.PrintArea" localSheetId="4" hidden="1">'800 юн'!$A$1:$R$24</definedName>
    <definedName name="Z_E0265204_5B2C_4292_A8DA_1DD6D4FE42BA_.wvu.Cols" localSheetId="5" hidden="1">'1000 юн'!$A:$A,'1000 юн'!$E:$E,'1000 юн'!#REF!,'1000 юн'!$H:$M</definedName>
    <definedName name="Z_E0265204_5B2C_4292_A8DA_1DD6D4FE42BA_.wvu.Cols" localSheetId="6" hidden="1">'1500 юн'!$A:$A,'1500 юн'!$E:$E,'1500 юн'!#REF!,'1500 юн'!$H:$M</definedName>
    <definedName name="Z_E0265204_5B2C_4292_A8DA_1DD6D4FE42BA_.wvu.Cols" localSheetId="9" hidden="1">'1500сп  юн'!#REF!,'1500сп  юн'!$E:$E,'1500сп  юн'!#REF!,'1500сп  юн'!$H:$L</definedName>
    <definedName name="Z_E0265204_5B2C_4292_A8DA_1DD6D4FE42BA_.wvu.Cols" localSheetId="2" hidden="1">'200 юн'!#REF!,'200 юн'!$E:$E,'200 юн'!#REF!,'200 юн'!$H:$N</definedName>
    <definedName name="Z_E0265204_5B2C_4292_A8DA_1DD6D4FE42BA_.wvu.Cols" localSheetId="10" hidden="1">'2000сп  юн'!#REF!,'2000сп  юн'!$E:$E,'2000сп  юн'!#REF!,'2000сп  юн'!$H:$M</definedName>
    <definedName name="Z_E0265204_5B2C_4292_A8DA_1DD6D4FE42BA_.wvu.Cols" localSheetId="7" hidden="1">'3000  юн'!#REF!,'3000  юн'!$E:$E,'3000  юн'!#REF!,'3000  юн'!$H:$M</definedName>
    <definedName name="Z_E0265204_5B2C_4292_A8DA_1DD6D4FE42BA_.wvu.Cols" localSheetId="3" hidden="1">'400 юн'!#REF!,'400 юн'!$E:$E,'400 юн'!#REF!,'400 юн'!$H:$M</definedName>
    <definedName name="Z_E0265204_5B2C_4292_A8DA_1DD6D4FE42BA_.wvu.Cols" localSheetId="8" hidden="1">'60 сб юн'!#REF!,'60 сб юн'!$E:$E,'60 сб юн'!#REF!,'60 сб юн'!$H:$N</definedName>
    <definedName name="Z_E0265204_5B2C_4292_A8DA_1DD6D4FE42BA_.wvu.Cols" localSheetId="1" hidden="1">'60 юн'!#REF!,'60 юн'!$E:$E,'60 юн'!#REF!,'60 юн'!$H:$N</definedName>
    <definedName name="Z_E0265204_5B2C_4292_A8DA_1DD6D4FE42BA_.wvu.Cols" localSheetId="4" hidden="1">'800 юн'!#REF!,'800 юн'!$E:$E,'800 юн'!#REF!,'800 юн'!$H:$M</definedName>
    <definedName name="Z_E0265204_5B2C_4292_A8DA_1DD6D4FE42BA_.wvu.Cols" localSheetId="13" hidden="1">'выс юн'!#REF!,'выс юн'!$F:$F,'выс юн'!#REF!,'выс юн'!$I:$K</definedName>
    <definedName name="Z_E0265204_5B2C_4292_A8DA_1DD6D4FE42BA_.wvu.Cols" localSheetId="14" hidden="1">'длина юн'!#REF!,'длина юн'!$E:$E,'длина юн'!#REF!,'длина юн'!$N:$P</definedName>
    <definedName name="Z_E0265204_5B2C_4292_A8DA_1DD6D4FE42BA_.wvu.Cols" localSheetId="11" hidden="1">'СХ  юн'!#REF!,'СХ  юн'!$E:$E,'СХ  юн'!#REF!,'СХ  юн'!$H:$N</definedName>
    <definedName name="Z_E0265204_5B2C_4292_A8DA_1DD6D4FE42BA_.wvu.Cols" localSheetId="15" hidden="1">'тройной юн'!#REF!,'тройной юн'!$E:$E,'тройной юн'!#REF!,'тройной юн'!$N:$P</definedName>
    <definedName name="Z_E0265204_5B2C_4292_A8DA_1DD6D4FE42BA_.wvu.Cols" localSheetId="16" hidden="1">'ядро юн'!#REF!,'ядро юн'!$E:$E,'ядро юн'!#REF!,'ядро юн'!$N:$P</definedName>
    <definedName name="Z_E0265204_5B2C_4292_A8DA_1DD6D4FE42BA_.wvu.PrintArea" localSheetId="5" hidden="1">'1000 юн'!$A$1:$R$20</definedName>
    <definedName name="Z_E0265204_5B2C_4292_A8DA_1DD6D4FE42BA_.wvu.PrintArea" localSheetId="6" hidden="1">'1500 юн'!$A$1:$R$17</definedName>
    <definedName name="Z_E0265204_5B2C_4292_A8DA_1DD6D4FE42BA_.wvu.PrintArea" localSheetId="9" hidden="1">'1500сп  юн'!$A$1:$Q$21</definedName>
    <definedName name="Z_E0265204_5B2C_4292_A8DA_1DD6D4FE42BA_.wvu.PrintArea" localSheetId="2" hidden="1">'200 юн'!$A$1:$S$25</definedName>
    <definedName name="Z_E0265204_5B2C_4292_A8DA_1DD6D4FE42BA_.wvu.PrintArea" localSheetId="10" hidden="1">'2000сп  юн'!$A$1:$R$21</definedName>
    <definedName name="Z_E0265204_5B2C_4292_A8DA_1DD6D4FE42BA_.wvu.PrintArea" localSheetId="7" hidden="1">'3000  юн'!$A$1:$R$19</definedName>
    <definedName name="Z_E0265204_5B2C_4292_A8DA_1DD6D4FE42BA_.wvu.PrintArea" localSheetId="3" hidden="1">'400 юн'!$A$1:$R$25</definedName>
    <definedName name="Z_E0265204_5B2C_4292_A8DA_1DD6D4FE42BA_.wvu.PrintArea" localSheetId="8" hidden="1">'60 сб юн'!$A$1:$S$16</definedName>
    <definedName name="Z_E0265204_5B2C_4292_A8DA_1DD6D4FE42BA_.wvu.PrintArea" localSheetId="1" hidden="1">'60 юн'!$A$1:$S$24</definedName>
    <definedName name="Z_E0265204_5B2C_4292_A8DA_1DD6D4FE42BA_.wvu.PrintArea" localSheetId="4" hidden="1">'800 юн'!$A$1:$R$16</definedName>
    <definedName name="Z_E0265204_5B2C_4292_A8DA_1DD6D4FE42BA_.wvu.PrintArea" localSheetId="13" hidden="1">'выс юн'!$A$1:$K$22</definedName>
    <definedName name="Z_E0265204_5B2C_4292_A8DA_1DD6D4FE42BA_.wvu.PrintArea" localSheetId="14" hidden="1">'длина юн'!$A$1:$P$21</definedName>
    <definedName name="Z_E0265204_5B2C_4292_A8DA_1DD6D4FE42BA_.wvu.PrintArea" localSheetId="11" hidden="1">'СХ  юн'!$A$1:$S$20</definedName>
    <definedName name="Z_E0265204_5B2C_4292_A8DA_1DD6D4FE42BA_.wvu.PrintArea" localSheetId="15" hidden="1">'тройной юн'!$A$1:$P$19</definedName>
    <definedName name="Z_E0265204_5B2C_4292_A8DA_1DD6D4FE42BA_.wvu.PrintArea" localSheetId="0" hidden="1">'Уч юн'!$A$1:$G$683</definedName>
    <definedName name="Z_E0265204_5B2C_4292_A8DA_1DD6D4FE42BA_.wvu.PrintArea" localSheetId="16" hidden="1">'ядро юн'!$A$1:$P$20</definedName>
    <definedName name="_xlnm.Print_Area" localSheetId="5">'1000 юн'!$A$1:$R$37</definedName>
    <definedName name="_xlnm.Print_Area" localSheetId="6">'1500 юн'!$A$1:$R$29</definedName>
    <definedName name="_xlnm.Print_Area" localSheetId="9">'1500сп  юн'!$A$1:$L$21</definedName>
    <definedName name="_xlnm.Print_Area" localSheetId="2">'200 юн'!$A$1:$S$126</definedName>
    <definedName name="_xlnm.Print_Area" localSheetId="10">'2000сп  юн'!$A$1:$R$21</definedName>
    <definedName name="_xlnm.Print_Area" localSheetId="7">'3000  юн'!$A$1:$R$19</definedName>
    <definedName name="_xlnm.Print_Area" localSheetId="3">'400 юн'!$A$1:$R$73</definedName>
    <definedName name="_xlnm.Print_Area" localSheetId="8">'60 сб юн'!$A$1:$S$31</definedName>
    <definedName name="_xlnm.Print_Area" localSheetId="1">'60 юн'!$A$1:$S$113</definedName>
    <definedName name="_xlnm.Print_Area" localSheetId="4">'800 юн'!$A$1:$R$59</definedName>
    <definedName name="_xlnm.Print_Area" localSheetId="13">'выс юн'!$A$1:$AK$79</definedName>
    <definedName name="_xlnm.Print_Area" localSheetId="14">'длина юн'!$A$1:$Z$52</definedName>
    <definedName name="_xlnm.Print_Area" localSheetId="11">'СХ  юн'!$A$1:$S$40</definedName>
    <definedName name="_xlnm.Print_Area" localSheetId="15">'тройной юн'!$A$1:$Z$21</definedName>
    <definedName name="_xlnm.Print_Area" localSheetId="16">'ядро юн'!$A$1:$Z$41</definedName>
  </definedNames>
  <calcPr calcId="144525"/>
  <customWorkbookViews>
    <customWorkbookView name="User1 - Личное представление" guid="{AB6DF331-6F3D-4A04-9B31-9285668B630A}" mergeInterval="0" personalView="1" maximized="1" xWindow="1" yWindow="1" windowWidth="1366" windowHeight="547" tabRatio="857" activeSheetId="19"/>
    <customWorkbookView name="User2 - Личное представление" guid="{2CB5C6AB-8CA4-4A12-8C86-30C44E11A564}" mergeInterval="0" personalView="1" maximized="1" xWindow="1" yWindow="1" windowWidth="1280" windowHeight="547" tabRatio="858" activeSheetId="42" showComments="commIndAndComment"/>
    <customWorkbookView name="Media1 - Личное представление" guid="{4654A10B-BF2C-4F91-B821-84CF341F9FF3}" mergeInterval="0" personalView="1" maximized="1" windowWidth="1276" windowHeight="585" tabRatio="857" activeSheetId="51"/>
    <customWorkbookView name="Admin - Личное представление" guid="{E0265204-5B2C-4292-A8DA-1DD6D4FE42BA}" mergeInterval="0" personalView="1" maximized="1" xWindow="1" yWindow="1" windowWidth="1024" windowHeight="547" tabRatio="682" activeSheetId="2"/>
    <customWorkbookView name="Customer - Личное представление" guid="{2538E0EF-40E4-4BF7-A70C-02D0F1797991}" mergeInterval="0" personalView="1" maximized="1" windowWidth="1276" windowHeight="628" tabRatio="674" activeSheetId="1"/>
    <customWorkbookView name="Otdkadrov2 - Личное представление" guid="{A52F393E-587E-40A2-B224-F36DC3F0F66D}" mergeInterval="0" personalView="1" maximized="1" windowWidth="1362" windowHeight="553" tabRatio="857" activeSheetId="44"/>
    <customWorkbookView name="User - Личное представление" guid="{948F6758-08EB-455E-9DF2-723DFC2E4E47}" mergeInterval="0" personalView="1" maximized="1" windowWidth="1362" windowHeight="542" tabRatio="858" activeSheetId="13"/>
  </customWorkbookViews>
  <fileRecoveryPr autoRecover="0"/>
</workbook>
</file>

<file path=xl/calcChain.xml><?xml version="1.0" encoding="utf-8"?>
<calcChain xmlns="http://schemas.openxmlformats.org/spreadsheetml/2006/main">
  <c r="H21" i="11" l="1"/>
  <c r="H67" i="13"/>
  <c r="D79" i="14" l="1"/>
  <c r="D78" i="14"/>
  <c r="D77" i="14"/>
  <c r="D76" i="14"/>
  <c r="D75" i="14"/>
  <c r="D74" i="14"/>
  <c r="D73" i="14"/>
  <c r="D72" i="14"/>
  <c r="D71" i="14"/>
  <c r="D70" i="14"/>
  <c r="H19" i="8"/>
  <c r="G113" i="3"/>
  <c r="G112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80" i="3"/>
  <c r="N78" i="3"/>
  <c r="N77" i="3"/>
  <c r="N76" i="3"/>
  <c r="M78" i="3"/>
  <c r="M77" i="3"/>
  <c r="M76" i="3"/>
  <c r="G84" i="3"/>
  <c r="G83" i="3"/>
  <c r="G82" i="3"/>
  <c r="G81" i="3"/>
  <c r="G80" i="3"/>
  <c r="G60" i="3"/>
  <c r="G59" i="3"/>
  <c r="G58" i="3"/>
  <c r="M56" i="3"/>
  <c r="M55" i="3"/>
  <c r="M54" i="3"/>
  <c r="M53" i="3"/>
  <c r="M52" i="3"/>
  <c r="M51" i="3"/>
  <c r="M50" i="3"/>
  <c r="M49" i="3"/>
  <c r="M48" i="3"/>
  <c r="M47" i="3"/>
  <c r="G72" i="3"/>
  <c r="G71" i="3"/>
  <c r="N25" i="3"/>
  <c r="N24" i="3"/>
  <c r="M25" i="3"/>
  <c r="J25" i="3" s="1"/>
  <c r="M24" i="3"/>
  <c r="G80" i="13"/>
  <c r="G79" i="13"/>
  <c r="G78" i="13"/>
  <c r="G77" i="13"/>
  <c r="G21" i="13"/>
  <c r="G20" i="13"/>
  <c r="G19" i="13"/>
  <c r="G18" i="13"/>
  <c r="G45" i="13"/>
  <c r="G44" i="13"/>
  <c r="G43" i="13"/>
  <c r="G42" i="13"/>
  <c r="G41" i="13"/>
  <c r="G40" i="13"/>
  <c r="G16" i="13"/>
  <c r="G15" i="13"/>
  <c r="G14" i="13"/>
  <c r="G13" i="13"/>
  <c r="G12" i="13"/>
  <c r="G27" i="13"/>
  <c r="G26" i="13"/>
  <c r="G25" i="13"/>
  <c r="G24" i="13"/>
  <c r="G23" i="13"/>
  <c r="G72" i="13"/>
  <c r="G71" i="13"/>
  <c r="G70" i="13"/>
  <c r="G69" i="13"/>
  <c r="G68" i="13"/>
  <c r="G32" i="13"/>
  <c r="G31" i="13"/>
  <c r="G30" i="13"/>
  <c r="G29" i="13"/>
  <c r="G50" i="13"/>
  <c r="G49" i="13"/>
  <c r="G48" i="13"/>
  <c r="G47" i="13"/>
  <c r="G38" i="13"/>
  <c r="G37" i="13"/>
  <c r="G36" i="13"/>
  <c r="G35" i="13"/>
  <c r="G34" i="13"/>
  <c r="G55" i="13"/>
  <c r="G54" i="13"/>
  <c r="G53" i="13"/>
  <c r="G52" i="13"/>
  <c r="G66" i="13"/>
  <c r="G65" i="13"/>
  <c r="G64" i="13"/>
  <c r="G63" i="13"/>
  <c r="G61" i="13"/>
  <c r="G60" i="13"/>
  <c r="G59" i="13"/>
  <c r="G58" i="13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H59" i="5"/>
  <c r="H58" i="5"/>
  <c r="M44" i="13"/>
  <c r="J44" i="13"/>
  <c r="F44" i="13"/>
  <c r="E44" i="13"/>
  <c r="D44" i="13"/>
  <c r="C44" i="13"/>
  <c r="C41" i="13"/>
  <c r="D41" i="13"/>
  <c r="E41" i="13"/>
  <c r="F41" i="13"/>
  <c r="C42" i="13"/>
  <c r="D42" i="13"/>
  <c r="E42" i="13"/>
  <c r="F42" i="13"/>
  <c r="C43" i="13"/>
  <c r="D43" i="13"/>
  <c r="E43" i="13"/>
  <c r="F43" i="13"/>
  <c r="C45" i="13"/>
  <c r="D45" i="13"/>
  <c r="E45" i="13"/>
  <c r="F45" i="13"/>
  <c r="C40" i="13"/>
  <c r="J41" i="13"/>
  <c r="M43" i="13"/>
  <c r="J43" i="13"/>
  <c r="M16" i="13"/>
  <c r="J16" i="13"/>
  <c r="F16" i="13"/>
  <c r="E16" i="13"/>
  <c r="D16" i="13"/>
  <c r="C16" i="13"/>
  <c r="M15" i="13"/>
  <c r="J15" i="13"/>
  <c r="F15" i="13"/>
  <c r="E15" i="13"/>
  <c r="D15" i="13"/>
  <c r="C15" i="13"/>
  <c r="C30" i="13"/>
  <c r="D30" i="13"/>
  <c r="E30" i="13"/>
  <c r="F30" i="13"/>
  <c r="C31" i="13"/>
  <c r="D31" i="13"/>
  <c r="E31" i="13"/>
  <c r="F31" i="13"/>
  <c r="C32" i="13"/>
  <c r="D32" i="13"/>
  <c r="E32" i="13"/>
  <c r="F32" i="13"/>
  <c r="C29" i="13"/>
  <c r="D29" i="13"/>
  <c r="E29" i="13"/>
  <c r="F29" i="13"/>
  <c r="H83" i="3"/>
  <c r="H22" i="13"/>
  <c r="M22" i="13"/>
  <c r="I22" i="13" s="1"/>
  <c r="C23" i="13"/>
  <c r="D23" i="13"/>
  <c r="E23" i="13"/>
  <c r="F23" i="13"/>
  <c r="J23" i="13"/>
  <c r="M23" i="13"/>
  <c r="C24" i="13"/>
  <c r="D24" i="13"/>
  <c r="E24" i="13"/>
  <c r="F24" i="13"/>
  <c r="J24" i="13"/>
  <c r="M24" i="13"/>
  <c r="C25" i="13"/>
  <c r="D25" i="13"/>
  <c r="E25" i="13"/>
  <c r="F25" i="13"/>
  <c r="J25" i="13"/>
  <c r="M25" i="13"/>
  <c r="C26" i="13"/>
  <c r="D26" i="13"/>
  <c r="E26" i="13"/>
  <c r="F26" i="13"/>
  <c r="J26" i="13"/>
  <c r="M26" i="13"/>
  <c r="C27" i="13"/>
  <c r="D27" i="13"/>
  <c r="E27" i="13"/>
  <c r="F27" i="13"/>
  <c r="J27" i="13"/>
  <c r="M27" i="13"/>
  <c r="H11" i="13"/>
  <c r="M11" i="13"/>
  <c r="I11" i="13" s="1"/>
  <c r="C12" i="13"/>
  <c r="D12" i="13"/>
  <c r="E12" i="13"/>
  <c r="F12" i="13"/>
  <c r="J12" i="13"/>
  <c r="M12" i="13"/>
  <c r="C13" i="13"/>
  <c r="D13" i="13"/>
  <c r="E13" i="13"/>
  <c r="F13" i="13"/>
  <c r="J13" i="13"/>
  <c r="M13" i="13"/>
  <c r="C14" i="13"/>
  <c r="D14" i="13"/>
  <c r="E14" i="13"/>
  <c r="F14" i="13"/>
  <c r="J14" i="13"/>
  <c r="M14" i="13"/>
  <c r="H39" i="13"/>
  <c r="M39" i="13"/>
  <c r="I39" i="13" s="1"/>
  <c r="D40" i="13"/>
  <c r="E40" i="13"/>
  <c r="F40" i="13"/>
  <c r="J40" i="13"/>
  <c r="M40" i="13"/>
  <c r="M41" i="13"/>
  <c r="J42" i="13"/>
  <c r="M42" i="13"/>
  <c r="J45" i="13"/>
  <c r="M45" i="13"/>
  <c r="H17" i="13"/>
  <c r="M17" i="13"/>
  <c r="I17" i="13" s="1"/>
  <c r="C18" i="13"/>
  <c r="D18" i="13"/>
  <c r="E18" i="13"/>
  <c r="F18" i="13"/>
  <c r="J18" i="13"/>
  <c r="M18" i="13"/>
  <c r="C19" i="13"/>
  <c r="D19" i="13"/>
  <c r="F19" i="13"/>
  <c r="J19" i="13"/>
  <c r="M19" i="13"/>
  <c r="C20" i="13"/>
  <c r="D20" i="13"/>
  <c r="F20" i="13"/>
  <c r="J20" i="13"/>
  <c r="M20" i="13"/>
  <c r="C21" i="13"/>
  <c r="D21" i="13"/>
  <c r="F21" i="13"/>
  <c r="J21" i="13"/>
  <c r="M21" i="13"/>
  <c r="H76" i="13"/>
  <c r="M76" i="13"/>
  <c r="I76" i="13" s="1"/>
  <c r="C77" i="13"/>
  <c r="D77" i="13"/>
  <c r="E77" i="13"/>
  <c r="F77" i="13"/>
  <c r="J77" i="13"/>
  <c r="M77" i="13"/>
  <c r="C78" i="13"/>
  <c r="D78" i="13"/>
  <c r="E78" i="13"/>
  <c r="F78" i="13"/>
  <c r="J78" i="13"/>
  <c r="M78" i="13"/>
  <c r="C79" i="13"/>
  <c r="D79" i="13"/>
  <c r="E79" i="13"/>
  <c r="F79" i="13"/>
  <c r="J79" i="13"/>
  <c r="M79" i="13"/>
  <c r="C80" i="13"/>
  <c r="D80" i="13"/>
  <c r="E80" i="13"/>
  <c r="F80" i="13"/>
  <c r="J80" i="13"/>
  <c r="M80" i="13"/>
  <c r="M55" i="13"/>
  <c r="J55" i="13"/>
  <c r="F55" i="13"/>
  <c r="D55" i="13"/>
  <c r="C55" i="13"/>
  <c r="M56" i="5"/>
  <c r="L56" i="5"/>
  <c r="I56" i="5" s="1"/>
  <c r="H56" i="5"/>
  <c r="G56" i="5"/>
  <c r="F56" i="5"/>
  <c r="D56" i="5"/>
  <c r="C56" i="5"/>
  <c r="H69" i="4"/>
  <c r="C36" i="3"/>
  <c r="D36" i="3"/>
  <c r="E36" i="3"/>
  <c r="F36" i="3"/>
  <c r="G36" i="3"/>
  <c r="H36" i="3"/>
  <c r="M36" i="3"/>
  <c r="J36" i="3" s="1"/>
  <c r="N36" i="3"/>
  <c r="C71" i="3"/>
  <c r="D71" i="3"/>
  <c r="E71" i="3"/>
  <c r="F71" i="3"/>
  <c r="A1" i="17"/>
  <c r="A2" i="17"/>
  <c r="A5" i="17"/>
  <c r="C12" i="17"/>
  <c r="D12" i="17"/>
  <c r="E12" i="17"/>
  <c r="F12" i="17"/>
  <c r="G12" i="17"/>
  <c r="O12" i="17"/>
  <c r="P12" i="17"/>
  <c r="C13" i="17"/>
  <c r="D13" i="17"/>
  <c r="E13" i="17"/>
  <c r="F13" i="17"/>
  <c r="G13" i="17"/>
  <c r="O13" i="17"/>
  <c r="P13" i="17"/>
  <c r="C14" i="17"/>
  <c r="D14" i="17"/>
  <c r="E14" i="17"/>
  <c r="F14" i="17"/>
  <c r="G14" i="17"/>
  <c r="O14" i="17"/>
  <c r="P14" i="17"/>
  <c r="C15" i="17"/>
  <c r="D15" i="17"/>
  <c r="E15" i="17"/>
  <c r="F15" i="17"/>
  <c r="G15" i="17"/>
  <c r="O15" i="17"/>
  <c r="P15" i="17"/>
  <c r="C16" i="17"/>
  <c r="D16" i="17"/>
  <c r="E16" i="17"/>
  <c r="F16" i="17"/>
  <c r="G16" i="17"/>
  <c r="O16" i="17"/>
  <c r="P16" i="17"/>
  <c r="C17" i="17"/>
  <c r="D17" i="17"/>
  <c r="E17" i="17"/>
  <c r="F17" i="17"/>
  <c r="G17" i="17"/>
  <c r="O17" i="17"/>
  <c r="P17" i="17"/>
  <c r="C18" i="17"/>
  <c r="D18" i="17"/>
  <c r="E18" i="17"/>
  <c r="F18" i="17"/>
  <c r="G18" i="17"/>
  <c r="O18" i="17"/>
  <c r="P18" i="17"/>
  <c r="C19" i="17"/>
  <c r="D19" i="17"/>
  <c r="E19" i="17"/>
  <c r="F19" i="17"/>
  <c r="G19" i="17"/>
  <c r="O19" i="17"/>
  <c r="P19" i="17"/>
  <c r="C20" i="17"/>
  <c r="D20" i="17"/>
  <c r="F20" i="17"/>
  <c r="G20" i="17"/>
  <c r="O20" i="17"/>
  <c r="P20" i="17"/>
  <c r="C21" i="17"/>
  <c r="D21" i="17"/>
  <c r="E21" i="17"/>
  <c r="F21" i="17"/>
  <c r="G21" i="17"/>
  <c r="O21" i="17"/>
  <c r="P21" i="17"/>
  <c r="C22" i="17"/>
  <c r="D22" i="17"/>
  <c r="E22" i="17"/>
  <c r="F22" i="17"/>
  <c r="G22" i="17"/>
  <c r="O22" i="17"/>
  <c r="P22" i="17"/>
  <c r="C28" i="17"/>
  <c r="D28" i="17"/>
  <c r="E28" i="17"/>
  <c r="F28" i="17"/>
  <c r="G28" i="17"/>
  <c r="P28" i="17"/>
  <c r="C29" i="17"/>
  <c r="D29" i="17"/>
  <c r="E29" i="17"/>
  <c r="F29" i="17"/>
  <c r="G29" i="17"/>
  <c r="P29" i="17"/>
  <c r="C30" i="17"/>
  <c r="D30" i="17"/>
  <c r="E30" i="17"/>
  <c r="F30" i="17"/>
  <c r="G30" i="17"/>
  <c r="P30" i="17"/>
  <c r="C31" i="17"/>
  <c r="D31" i="17"/>
  <c r="E31" i="17"/>
  <c r="F31" i="17"/>
  <c r="G31" i="17"/>
  <c r="P31" i="17"/>
  <c r="C32" i="17"/>
  <c r="D32" i="17"/>
  <c r="E32" i="17"/>
  <c r="F32" i="17"/>
  <c r="G32" i="17"/>
  <c r="P32" i="17"/>
  <c r="C33" i="17"/>
  <c r="D33" i="17"/>
  <c r="E33" i="17"/>
  <c r="F33" i="17"/>
  <c r="G33" i="17"/>
  <c r="P33" i="17"/>
  <c r="C34" i="17"/>
  <c r="D34" i="17"/>
  <c r="E34" i="17"/>
  <c r="F34" i="17"/>
  <c r="G34" i="17"/>
  <c r="P34" i="17"/>
  <c r="C35" i="17"/>
  <c r="D35" i="17"/>
  <c r="E35" i="17"/>
  <c r="F35" i="17"/>
  <c r="P35" i="17"/>
  <c r="C36" i="17"/>
  <c r="D36" i="17"/>
  <c r="E36" i="17"/>
  <c r="F36" i="17"/>
  <c r="G36" i="17"/>
  <c r="P36" i="17"/>
  <c r="C37" i="17"/>
  <c r="D37" i="17"/>
  <c r="E37" i="17"/>
  <c r="F37" i="17"/>
  <c r="G37" i="17"/>
  <c r="P37" i="17"/>
  <c r="A1" i="16"/>
  <c r="A2" i="16"/>
  <c r="A5" i="16"/>
  <c r="C14" i="16"/>
  <c r="D14" i="16"/>
  <c r="E14" i="16"/>
  <c r="F14" i="16"/>
  <c r="G14" i="16"/>
  <c r="O14" i="16"/>
  <c r="P14" i="16"/>
  <c r="C15" i="16"/>
  <c r="D15" i="16"/>
  <c r="E15" i="16"/>
  <c r="F15" i="16"/>
  <c r="G15" i="16"/>
  <c r="O15" i="16"/>
  <c r="P15" i="16"/>
  <c r="C12" i="16"/>
  <c r="D12" i="16"/>
  <c r="E12" i="16"/>
  <c r="F12" i="16"/>
  <c r="G12" i="16"/>
  <c r="O12" i="16"/>
  <c r="P12" i="16"/>
  <c r="C16" i="16"/>
  <c r="D16" i="16"/>
  <c r="E16" i="16"/>
  <c r="F16" i="16"/>
  <c r="G16" i="16"/>
  <c r="O16" i="16"/>
  <c r="P16" i="16"/>
  <c r="C17" i="16"/>
  <c r="D17" i="16"/>
  <c r="E17" i="16"/>
  <c r="F17" i="16"/>
  <c r="G17" i="16"/>
  <c r="P17" i="16"/>
  <c r="C13" i="16"/>
  <c r="D13" i="16"/>
  <c r="E13" i="16"/>
  <c r="F13" i="16"/>
  <c r="G13" i="16"/>
  <c r="O13" i="16"/>
  <c r="P13" i="16"/>
  <c r="C21" i="16"/>
  <c r="D21" i="16"/>
  <c r="E21" i="16"/>
  <c r="F21" i="16"/>
  <c r="G21" i="16"/>
  <c r="O21" i="16"/>
  <c r="P21" i="16"/>
  <c r="C19" i="16"/>
  <c r="D19" i="16"/>
  <c r="E19" i="16"/>
  <c r="F19" i="16"/>
  <c r="G19" i="16"/>
  <c r="O19" i="16"/>
  <c r="P19" i="16"/>
  <c r="C20" i="16"/>
  <c r="D20" i="16"/>
  <c r="E20" i="16"/>
  <c r="F20" i="16"/>
  <c r="G20" i="16"/>
  <c r="O20" i="16"/>
  <c r="P20" i="16"/>
  <c r="A1" i="15"/>
  <c r="A2" i="15"/>
  <c r="A5" i="15"/>
  <c r="C13" i="15"/>
  <c r="D13" i="15"/>
  <c r="E13" i="15"/>
  <c r="F13" i="15"/>
  <c r="G13" i="15"/>
  <c r="O13" i="15"/>
  <c r="P13" i="15"/>
  <c r="C14" i="15"/>
  <c r="D14" i="15"/>
  <c r="E14" i="15"/>
  <c r="F14" i="15"/>
  <c r="G14" i="15"/>
  <c r="O14" i="15"/>
  <c r="P14" i="15"/>
  <c r="C15" i="15"/>
  <c r="D15" i="15"/>
  <c r="E15" i="15"/>
  <c r="F15" i="15"/>
  <c r="G15" i="15"/>
  <c r="O15" i="15"/>
  <c r="P15" i="15"/>
  <c r="C16" i="15"/>
  <c r="D16" i="15"/>
  <c r="E16" i="15"/>
  <c r="F16" i="15"/>
  <c r="G16" i="15"/>
  <c r="O16" i="15"/>
  <c r="P16" i="15"/>
  <c r="C17" i="15"/>
  <c r="D17" i="15"/>
  <c r="E17" i="15"/>
  <c r="F17" i="15"/>
  <c r="G17" i="15"/>
  <c r="O17" i="15"/>
  <c r="P17" i="15"/>
  <c r="C18" i="15"/>
  <c r="D18" i="15"/>
  <c r="E18" i="15"/>
  <c r="F18" i="15"/>
  <c r="G18" i="15"/>
  <c r="O18" i="15"/>
  <c r="P18" i="15"/>
  <c r="C19" i="15"/>
  <c r="D19" i="15"/>
  <c r="E19" i="15"/>
  <c r="F19" i="15"/>
  <c r="G19" i="15"/>
  <c r="O19" i="15"/>
  <c r="P19" i="15"/>
  <c r="C20" i="15"/>
  <c r="D20" i="15"/>
  <c r="E20" i="15"/>
  <c r="F20" i="15"/>
  <c r="G20" i="15"/>
  <c r="O20" i="15"/>
  <c r="P20" i="15"/>
  <c r="C21" i="15"/>
  <c r="D21" i="15"/>
  <c r="E21" i="15"/>
  <c r="F21" i="15"/>
  <c r="G21" i="15"/>
  <c r="O21" i="15"/>
  <c r="P21" i="15"/>
  <c r="C22" i="15"/>
  <c r="D22" i="15"/>
  <c r="E22" i="15"/>
  <c r="F22" i="15"/>
  <c r="G22" i="15"/>
  <c r="O22" i="15"/>
  <c r="P22" i="15"/>
  <c r="C23" i="15"/>
  <c r="D23" i="15"/>
  <c r="E23" i="15"/>
  <c r="F23" i="15"/>
  <c r="G23" i="15"/>
  <c r="O23" i="15"/>
  <c r="P23" i="15"/>
  <c r="C24" i="15"/>
  <c r="D24" i="15"/>
  <c r="E24" i="15"/>
  <c r="F24" i="15"/>
  <c r="G24" i="15"/>
  <c r="O24" i="15"/>
  <c r="P24" i="15"/>
  <c r="C25" i="15"/>
  <c r="D25" i="15"/>
  <c r="E25" i="15"/>
  <c r="F25" i="15"/>
  <c r="G25" i="15"/>
  <c r="O25" i="15"/>
  <c r="P25" i="15"/>
  <c r="C26" i="15"/>
  <c r="D26" i="15"/>
  <c r="E26" i="15"/>
  <c r="F26" i="15"/>
  <c r="G26" i="15"/>
  <c r="O26" i="15"/>
  <c r="P26" i="15"/>
  <c r="C27" i="15"/>
  <c r="D27" i="15"/>
  <c r="E27" i="15"/>
  <c r="F27" i="15"/>
  <c r="G27" i="15"/>
  <c r="O27" i="15"/>
  <c r="P27" i="15"/>
  <c r="C28" i="15"/>
  <c r="D28" i="15"/>
  <c r="E28" i="15"/>
  <c r="F28" i="15"/>
  <c r="G28" i="15"/>
  <c r="O28" i="15"/>
  <c r="P28" i="15"/>
  <c r="C29" i="15"/>
  <c r="D29" i="15"/>
  <c r="F29" i="15"/>
  <c r="G29" i="15"/>
  <c r="O29" i="15"/>
  <c r="P29" i="15"/>
  <c r="C30" i="15"/>
  <c r="D30" i="15"/>
  <c r="F30" i="15"/>
  <c r="G30" i="15"/>
  <c r="O30" i="15"/>
  <c r="P30" i="15"/>
  <c r="C31" i="15"/>
  <c r="D31" i="15"/>
  <c r="E31" i="15"/>
  <c r="F31" i="15"/>
  <c r="O31" i="15"/>
  <c r="P31" i="15"/>
  <c r="C32" i="15"/>
  <c r="D32" i="15"/>
  <c r="E32" i="15"/>
  <c r="F32" i="15"/>
  <c r="G32" i="15"/>
  <c r="O32" i="15"/>
  <c r="P32" i="15"/>
  <c r="C33" i="15"/>
  <c r="D33" i="15"/>
  <c r="E33" i="15"/>
  <c r="F33" i="15"/>
  <c r="G33" i="15"/>
  <c r="O33" i="15"/>
  <c r="P33" i="15"/>
  <c r="C34" i="15"/>
  <c r="D34" i="15"/>
  <c r="E34" i="15"/>
  <c r="F34" i="15"/>
  <c r="G34" i="15"/>
  <c r="O34" i="15"/>
  <c r="P34" i="15"/>
  <c r="C35" i="15"/>
  <c r="D35" i="15"/>
  <c r="F35" i="15"/>
  <c r="O35" i="15"/>
  <c r="P35" i="15"/>
  <c r="C36" i="15"/>
  <c r="D36" i="15"/>
  <c r="E36" i="15"/>
  <c r="F36" i="15"/>
  <c r="G36" i="15"/>
  <c r="O36" i="15"/>
  <c r="P36" i="15"/>
  <c r="C37" i="15"/>
  <c r="D37" i="15"/>
  <c r="E37" i="15"/>
  <c r="F37" i="15"/>
  <c r="G37" i="15"/>
  <c r="O37" i="15"/>
  <c r="P37" i="15"/>
  <c r="C38" i="15"/>
  <c r="D38" i="15"/>
  <c r="F38" i="15"/>
  <c r="G38" i="15"/>
  <c r="P38" i="15"/>
  <c r="C39" i="15"/>
  <c r="D39" i="15"/>
  <c r="E39" i="15"/>
  <c r="F39" i="15"/>
  <c r="G39" i="15"/>
  <c r="P39" i="15"/>
  <c r="C45" i="15"/>
  <c r="D45" i="15"/>
  <c r="E45" i="15"/>
  <c r="F45" i="15"/>
  <c r="G45" i="15"/>
  <c r="O45" i="15"/>
  <c r="P45" i="15"/>
  <c r="C46" i="15"/>
  <c r="D46" i="15"/>
  <c r="E46" i="15"/>
  <c r="F46" i="15"/>
  <c r="G46" i="15"/>
  <c r="O46" i="15"/>
  <c r="P46" i="15"/>
  <c r="C47" i="15"/>
  <c r="D47" i="15"/>
  <c r="E47" i="15"/>
  <c r="F47" i="15"/>
  <c r="G47" i="15"/>
  <c r="O47" i="15"/>
  <c r="P47" i="15"/>
  <c r="C48" i="15"/>
  <c r="D48" i="15"/>
  <c r="E48" i="15"/>
  <c r="F48" i="15"/>
  <c r="G48" i="15"/>
  <c r="O48" i="15"/>
  <c r="P48" i="15"/>
  <c r="C49" i="15"/>
  <c r="D49" i="15"/>
  <c r="E49" i="15"/>
  <c r="F49" i="15"/>
  <c r="G49" i="15"/>
  <c r="O49" i="15"/>
  <c r="P49" i="15"/>
  <c r="C50" i="15"/>
  <c r="D50" i="15"/>
  <c r="E50" i="15"/>
  <c r="F50" i="15"/>
  <c r="G50" i="15"/>
  <c r="O50" i="15"/>
  <c r="P50" i="15"/>
  <c r="C51" i="15"/>
  <c r="D51" i="15"/>
  <c r="E51" i="15"/>
  <c r="F51" i="15"/>
  <c r="G51" i="15"/>
  <c r="O51" i="15"/>
  <c r="P51" i="15"/>
  <c r="C52" i="15"/>
  <c r="D52" i="15"/>
  <c r="F52" i="15"/>
  <c r="G52" i="15"/>
  <c r="O52" i="15"/>
  <c r="P52" i="15"/>
  <c r="A1" i="14"/>
  <c r="A2" i="14"/>
  <c r="A5" i="14"/>
  <c r="K6" i="14"/>
  <c r="D25" i="14"/>
  <c r="E25" i="14"/>
  <c r="F25" i="14"/>
  <c r="G25" i="14"/>
  <c r="H25" i="14"/>
  <c r="J25" i="14"/>
  <c r="K25" i="14"/>
  <c r="D24" i="14"/>
  <c r="E24" i="14"/>
  <c r="F24" i="14"/>
  <c r="G24" i="14"/>
  <c r="H24" i="14"/>
  <c r="J24" i="14"/>
  <c r="K24" i="14"/>
  <c r="D19" i="14"/>
  <c r="E19" i="14"/>
  <c r="F19" i="14"/>
  <c r="G19" i="14"/>
  <c r="H19" i="14"/>
  <c r="J19" i="14"/>
  <c r="K19" i="14"/>
  <c r="D16" i="14"/>
  <c r="E16" i="14"/>
  <c r="F16" i="14"/>
  <c r="G16" i="14"/>
  <c r="H16" i="14"/>
  <c r="J16" i="14"/>
  <c r="K16" i="14"/>
  <c r="D17" i="14"/>
  <c r="E17" i="14"/>
  <c r="F17" i="14"/>
  <c r="G17" i="14"/>
  <c r="H17" i="14"/>
  <c r="J17" i="14"/>
  <c r="K17" i="14"/>
  <c r="D13" i="14"/>
  <c r="E13" i="14"/>
  <c r="F13" i="14"/>
  <c r="G13" i="14"/>
  <c r="H13" i="14"/>
  <c r="J13" i="14"/>
  <c r="K13" i="14"/>
  <c r="D15" i="14"/>
  <c r="E15" i="14"/>
  <c r="F15" i="14"/>
  <c r="G15" i="14"/>
  <c r="H15" i="14"/>
  <c r="J15" i="14"/>
  <c r="K15" i="14"/>
  <c r="D20" i="14"/>
  <c r="E20" i="14"/>
  <c r="F20" i="14"/>
  <c r="G20" i="14"/>
  <c r="H20" i="14"/>
  <c r="J20" i="14"/>
  <c r="K20" i="14"/>
  <c r="D23" i="14"/>
  <c r="E23" i="14"/>
  <c r="F23" i="14"/>
  <c r="G23" i="14"/>
  <c r="H23" i="14"/>
  <c r="J23" i="14"/>
  <c r="K23" i="14"/>
  <c r="D14" i="14"/>
  <c r="E14" i="14"/>
  <c r="F14" i="14"/>
  <c r="G14" i="14"/>
  <c r="H14" i="14"/>
  <c r="J14" i="14"/>
  <c r="K14" i="14"/>
  <c r="D28" i="14"/>
  <c r="E28" i="14"/>
  <c r="F28" i="14"/>
  <c r="G28" i="14"/>
  <c r="H28" i="14"/>
  <c r="J28" i="14"/>
  <c r="K28" i="14"/>
  <c r="D27" i="14"/>
  <c r="E27" i="14"/>
  <c r="F27" i="14"/>
  <c r="G27" i="14"/>
  <c r="H27" i="14"/>
  <c r="J27" i="14"/>
  <c r="K27" i="14"/>
  <c r="D22" i="14"/>
  <c r="E22" i="14"/>
  <c r="F22" i="14"/>
  <c r="G22" i="14"/>
  <c r="H22" i="14"/>
  <c r="J22" i="14"/>
  <c r="K22" i="14"/>
  <c r="D18" i="14"/>
  <c r="E18" i="14"/>
  <c r="F18" i="14"/>
  <c r="G18" i="14"/>
  <c r="H18" i="14"/>
  <c r="J18" i="14"/>
  <c r="K18" i="14"/>
  <c r="D21" i="14"/>
  <c r="E21" i="14"/>
  <c r="F21" i="14"/>
  <c r="G21" i="14"/>
  <c r="H21" i="14"/>
  <c r="J21" i="14"/>
  <c r="K21" i="14"/>
  <c r="D29" i="14"/>
  <c r="E29" i="14"/>
  <c r="G29" i="14"/>
  <c r="H29" i="14"/>
  <c r="J29" i="14"/>
  <c r="K29" i="14"/>
  <c r="D26" i="14"/>
  <c r="E26" i="14"/>
  <c r="F26" i="14"/>
  <c r="G26" i="14"/>
  <c r="H26" i="14"/>
  <c r="J26" i="14"/>
  <c r="K26" i="14"/>
  <c r="D30" i="14"/>
  <c r="E30" i="14"/>
  <c r="F30" i="14"/>
  <c r="G30" i="14"/>
  <c r="H30" i="14"/>
  <c r="J30" i="14"/>
  <c r="K30" i="14"/>
  <c r="D40" i="14"/>
  <c r="E40" i="14"/>
  <c r="F40" i="14"/>
  <c r="G40" i="14"/>
  <c r="H40" i="14"/>
  <c r="J40" i="14"/>
  <c r="K40" i="14"/>
  <c r="D43" i="14"/>
  <c r="E43" i="14"/>
  <c r="F43" i="14"/>
  <c r="G43" i="14"/>
  <c r="H43" i="14"/>
  <c r="J43" i="14"/>
  <c r="K43" i="14"/>
  <c r="D38" i="14"/>
  <c r="E38" i="14"/>
  <c r="F38" i="14"/>
  <c r="G38" i="14"/>
  <c r="H38" i="14"/>
  <c r="J38" i="14"/>
  <c r="K38" i="14"/>
  <c r="D41" i="14"/>
  <c r="E41" i="14"/>
  <c r="F41" i="14"/>
  <c r="G41" i="14"/>
  <c r="H41" i="14"/>
  <c r="J41" i="14"/>
  <c r="K41" i="14"/>
  <c r="D36" i="14"/>
  <c r="E36" i="14"/>
  <c r="F36" i="14"/>
  <c r="G36" i="14"/>
  <c r="H36" i="14"/>
  <c r="J36" i="14"/>
  <c r="K36" i="14"/>
  <c r="D42" i="14"/>
  <c r="E42" i="14"/>
  <c r="F42" i="14"/>
  <c r="G42" i="14"/>
  <c r="H42" i="14"/>
  <c r="J42" i="14"/>
  <c r="K42" i="14"/>
  <c r="D44" i="14"/>
  <c r="E44" i="14"/>
  <c r="F44" i="14"/>
  <c r="G44" i="14"/>
  <c r="H44" i="14"/>
  <c r="J44" i="14"/>
  <c r="K44" i="14"/>
  <c r="D45" i="14"/>
  <c r="E45" i="14"/>
  <c r="F45" i="14"/>
  <c r="G45" i="14"/>
  <c r="H45" i="14"/>
  <c r="J45" i="14"/>
  <c r="K45" i="14"/>
  <c r="D39" i="14"/>
  <c r="E39" i="14"/>
  <c r="F39" i="14"/>
  <c r="G39" i="14"/>
  <c r="H39" i="14"/>
  <c r="J39" i="14"/>
  <c r="K39" i="14"/>
  <c r="D37" i="14"/>
  <c r="E37" i="14"/>
  <c r="F37" i="14"/>
  <c r="G37" i="14"/>
  <c r="H37" i="14"/>
  <c r="J37" i="14"/>
  <c r="K37" i="14"/>
  <c r="A1" i="13"/>
  <c r="A2" i="13"/>
  <c r="A5" i="13"/>
  <c r="J6" i="13"/>
  <c r="H57" i="13"/>
  <c r="M57" i="13"/>
  <c r="I57" i="13" s="1"/>
  <c r="C58" i="13"/>
  <c r="D58" i="13"/>
  <c r="E58" i="13"/>
  <c r="F58" i="13"/>
  <c r="J58" i="13"/>
  <c r="M58" i="13"/>
  <c r="C59" i="13"/>
  <c r="D59" i="13"/>
  <c r="E59" i="13"/>
  <c r="F59" i="13"/>
  <c r="J59" i="13"/>
  <c r="M59" i="13"/>
  <c r="C60" i="13"/>
  <c r="D60" i="13"/>
  <c r="E60" i="13"/>
  <c r="F60" i="13"/>
  <c r="J60" i="13"/>
  <c r="M60" i="13"/>
  <c r="C61" i="13"/>
  <c r="D61" i="13"/>
  <c r="E61" i="13"/>
  <c r="F61" i="13"/>
  <c r="J61" i="13"/>
  <c r="M61" i="13"/>
  <c r="H62" i="13"/>
  <c r="M62" i="13"/>
  <c r="I62" i="13" s="1"/>
  <c r="C63" i="13"/>
  <c r="D63" i="13"/>
  <c r="E63" i="13"/>
  <c r="F63" i="13"/>
  <c r="J63" i="13"/>
  <c r="M63" i="13"/>
  <c r="C64" i="13"/>
  <c r="D64" i="13"/>
  <c r="E64" i="13"/>
  <c r="F64" i="13"/>
  <c r="J64" i="13"/>
  <c r="M64" i="13"/>
  <c r="C65" i="13"/>
  <c r="D65" i="13"/>
  <c r="E65" i="13"/>
  <c r="F65" i="13"/>
  <c r="J65" i="13"/>
  <c r="M65" i="13"/>
  <c r="C66" i="13"/>
  <c r="D66" i="13"/>
  <c r="E66" i="13"/>
  <c r="F66" i="13"/>
  <c r="J66" i="13"/>
  <c r="M66" i="13"/>
  <c r="H51" i="13"/>
  <c r="M51" i="13"/>
  <c r="I51" i="13" s="1"/>
  <c r="C52" i="13"/>
  <c r="D52" i="13"/>
  <c r="E52" i="13"/>
  <c r="F52" i="13"/>
  <c r="J52" i="13"/>
  <c r="M52" i="13"/>
  <c r="C53" i="13"/>
  <c r="D53" i="13"/>
  <c r="F53" i="13"/>
  <c r="J53" i="13"/>
  <c r="M53" i="13"/>
  <c r="C54" i="13"/>
  <c r="D54" i="13"/>
  <c r="F54" i="13"/>
  <c r="J54" i="13"/>
  <c r="M54" i="13"/>
  <c r="C56" i="13"/>
  <c r="D56" i="13"/>
  <c r="F56" i="13"/>
  <c r="G56" i="13"/>
  <c r="J56" i="13"/>
  <c r="M56" i="13"/>
  <c r="H33" i="13"/>
  <c r="M33" i="13"/>
  <c r="I33" i="13" s="1"/>
  <c r="C34" i="13"/>
  <c r="D34" i="13"/>
  <c r="E34" i="13"/>
  <c r="F34" i="13"/>
  <c r="J34" i="13"/>
  <c r="M34" i="13"/>
  <c r="C35" i="13"/>
  <c r="D35" i="13"/>
  <c r="E35" i="13"/>
  <c r="F35" i="13"/>
  <c r="J35" i="13"/>
  <c r="M35" i="13"/>
  <c r="C36" i="13"/>
  <c r="D36" i="13"/>
  <c r="E36" i="13"/>
  <c r="F36" i="13"/>
  <c r="J36" i="13"/>
  <c r="M36" i="13"/>
  <c r="C37" i="13"/>
  <c r="D37" i="13"/>
  <c r="E37" i="13"/>
  <c r="F37" i="13"/>
  <c r="J37" i="13"/>
  <c r="M37" i="13"/>
  <c r="C38" i="13"/>
  <c r="D38" i="13"/>
  <c r="E38" i="13"/>
  <c r="F38" i="13"/>
  <c r="J38" i="13"/>
  <c r="M38" i="13"/>
  <c r="H46" i="13"/>
  <c r="M46" i="13"/>
  <c r="I46" i="13" s="1"/>
  <c r="C47" i="13"/>
  <c r="D47" i="13"/>
  <c r="E47" i="13"/>
  <c r="F47" i="13"/>
  <c r="J47" i="13"/>
  <c r="M47" i="13"/>
  <c r="C48" i="13"/>
  <c r="D48" i="13"/>
  <c r="E48" i="13"/>
  <c r="F48" i="13"/>
  <c r="J48" i="13"/>
  <c r="M48" i="13"/>
  <c r="C49" i="13"/>
  <c r="D49" i="13"/>
  <c r="E49" i="13"/>
  <c r="F49" i="13"/>
  <c r="J49" i="13"/>
  <c r="M49" i="13"/>
  <c r="C50" i="13"/>
  <c r="D50" i="13"/>
  <c r="E50" i="13"/>
  <c r="F50" i="13"/>
  <c r="J50" i="13"/>
  <c r="M50" i="13"/>
  <c r="H28" i="13"/>
  <c r="M28" i="13"/>
  <c r="I28" i="13" s="1"/>
  <c r="J29" i="13"/>
  <c r="M29" i="13"/>
  <c r="J30" i="13"/>
  <c r="M30" i="13"/>
  <c r="J31" i="13"/>
  <c r="M31" i="13"/>
  <c r="J32" i="13"/>
  <c r="M32" i="13"/>
  <c r="M67" i="13"/>
  <c r="C68" i="13"/>
  <c r="D68" i="13"/>
  <c r="E68" i="13"/>
  <c r="F68" i="13"/>
  <c r="J68" i="13"/>
  <c r="M68" i="13"/>
  <c r="C69" i="13"/>
  <c r="D69" i="13"/>
  <c r="F69" i="13"/>
  <c r="J69" i="13"/>
  <c r="M69" i="13"/>
  <c r="C70" i="13"/>
  <c r="D70" i="13"/>
  <c r="F70" i="13"/>
  <c r="J70" i="13"/>
  <c r="M70" i="13"/>
  <c r="C71" i="13"/>
  <c r="D71" i="13"/>
  <c r="F71" i="13"/>
  <c r="J71" i="13"/>
  <c r="M71" i="13"/>
  <c r="C72" i="13"/>
  <c r="D72" i="13"/>
  <c r="E72" i="13"/>
  <c r="F72" i="13"/>
  <c r="J72" i="13"/>
  <c r="M72" i="13"/>
  <c r="A1" i="12"/>
  <c r="A2" i="12"/>
  <c r="A5" i="12"/>
  <c r="N6" i="12"/>
  <c r="C12" i="12"/>
  <c r="D12" i="12"/>
  <c r="E12" i="12"/>
  <c r="F12" i="12"/>
  <c r="G12" i="12"/>
  <c r="H12" i="12"/>
  <c r="M12" i="12"/>
  <c r="I12" i="12" s="1"/>
  <c r="N12" i="12"/>
  <c r="C13" i="12"/>
  <c r="D13" i="12"/>
  <c r="E13" i="12"/>
  <c r="F13" i="12"/>
  <c r="G13" i="12"/>
  <c r="H13" i="12"/>
  <c r="M13" i="12"/>
  <c r="I13" i="12" s="1"/>
  <c r="N13" i="12"/>
  <c r="C14" i="12"/>
  <c r="D14" i="12"/>
  <c r="E14" i="12"/>
  <c r="F14" i="12"/>
  <c r="G14" i="12"/>
  <c r="H14" i="12"/>
  <c r="M14" i="12"/>
  <c r="I14" i="12" s="1"/>
  <c r="N14" i="12"/>
  <c r="C15" i="12"/>
  <c r="D15" i="12"/>
  <c r="E15" i="12"/>
  <c r="F15" i="12"/>
  <c r="G15" i="12"/>
  <c r="H15" i="12"/>
  <c r="M15" i="12"/>
  <c r="I15" i="12" s="1"/>
  <c r="N15" i="12"/>
  <c r="C16" i="12"/>
  <c r="D16" i="12"/>
  <c r="E16" i="12"/>
  <c r="F16" i="12"/>
  <c r="G16" i="12"/>
  <c r="H16" i="12"/>
  <c r="M16" i="12"/>
  <c r="I16" i="12" s="1"/>
  <c r="N16" i="12"/>
  <c r="C17" i="12"/>
  <c r="D17" i="12"/>
  <c r="E17" i="12"/>
  <c r="F17" i="12"/>
  <c r="G17" i="12"/>
  <c r="H17" i="12"/>
  <c r="M17" i="12"/>
  <c r="I17" i="12" s="1"/>
  <c r="N17" i="12"/>
  <c r="C18" i="12"/>
  <c r="D18" i="12"/>
  <c r="E18" i="12"/>
  <c r="F18" i="12"/>
  <c r="G18" i="12"/>
  <c r="H18" i="12"/>
  <c r="I18" i="12"/>
  <c r="M18" i="12"/>
  <c r="N18" i="12"/>
  <c r="C19" i="12"/>
  <c r="D19" i="12"/>
  <c r="E19" i="12"/>
  <c r="F19" i="12"/>
  <c r="G19" i="12"/>
  <c r="H19" i="12"/>
  <c r="M19" i="12"/>
  <c r="I19" i="12" s="1"/>
  <c r="N19" i="12"/>
  <c r="C20" i="12"/>
  <c r="D20" i="12"/>
  <c r="E20" i="12"/>
  <c r="F20" i="12"/>
  <c r="G20" i="12"/>
  <c r="H20" i="12"/>
  <c r="M20" i="12"/>
  <c r="I20" i="12" s="1"/>
  <c r="N20" i="12"/>
  <c r="C25" i="12"/>
  <c r="D25" i="12"/>
  <c r="E25" i="12"/>
  <c r="F25" i="12"/>
  <c r="G25" i="12"/>
  <c r="H25" i="12"/>
  <c r="M25" i="12"/>
  <c r="I25" i="12" s="1"/>
  <c r="N25" i="12"/>
  <c r="C26" i="12"/>
  <c r="D26" i="12"/>
  <c r="E26" i="12"/>
  <c r="F26" i="12"/>
  <c r="G26" i="12"/>
  <c r="H26" i="12"/>
  <c r="M26" i="12"/>
  <c r="I26" i="12" s="1"/>
  <c r="N26" i="12"/>
  <c r="C27" i="12"/>
  <c r="D27" i="12"/>
  <c r="F27" i="12"/>
  <c r="G27" i="12"/>
  <c r="H27" i="12"/>
  <c r="M27" i="12"/>
  <c r="I27" i="12" s="1"/>
  <c r="N27" i="12"/>
  <c r="C28" i="12"/>
  <c r="D28" i="12"/>
  <c r="E28" i="12"/>
  <c r="F28" i="12"/>
  <c r="G28" i="12"/>
  <c r="H28" i="12"/>
  <c r="M28" i="12"/>
  <c r="I28" i="12" s="1"/>
  <c r="N28" i="12"/>
  <c r="C29" i="12"/>
  <c r="D29" i="12"/>
  <c r="E29" i="12"/>
  <c r="F29" i="12"/>
  <c r="G29" i="12"/>
  <c r="H29" i="12"/>
  <c r="M29" i="12"/>
  <c r="I29" i="12" s="1"/>
  <c r="N29" i="12"/>
  <c r="C30" i="12"/>
  <c r="D30" i="12"/>
  <c r="E30" i="12"/>
  <c r="F30" i="12"/>
  <c r="G30" i="12"/>
  <c r="H30" i="12"/>
  <c r="M30" i="12"/>
  <c r="I30" i="12" s="1"/>
  <c r="N30" i="12"/>
  <c r="C31" i="12"/>
  <c r="D31" i="12"/>
  <c r="F31" i="12"/>
  <c r="G31" i="12"/>
  <c r="H31" i="12"/>
  <c r="M31" i="12"/>
  <c r="I31" i="12" s="1"/>
  <c r="N31" i="12"/>
  <c r="C32" i="12"/>
  <c r="D32" i="12"/>
  <c r="F32" i="12"/>
  <c r="G32" i="12"/>
  <c r="H32" i="12"/>
  <c r="M32" i="12"/>
  <c r="I32" i="12" s="1"/>
  <c r="N32" i="12"/>
  <c r="C33" i="12"/>
  <c r="D33" i="12"/>
  <c r="F33" i="12"/>
  <c r="G33" i="12"/>
  <c r="H33" i="12"/>
  <c r="M33" i="12"/>
  <c r="I33" i="12" s="1"/>
  <c r="N33" i="12"/>
  <c r="C34" i="12"/>
  <c r="D34" i="12"/>
  <c r="F34" i="12"/>
  <c r="G34" i="12"/>
  <c r="H34" i="12"/>
  <c r="M34" i="12"/>
  <c r="I34" i="12" s="1"/>
  <c r="N34" i="12"/>
  <c r="C35" i="12"/>
  <c r="D35" i="12"/>
  <c r="F35" i="12"/>
  <c r="G35" i="12"/>
  <c r="H35" i="12"/>
  <c r="M35" i="12"/>
  <c r="I35" i="12" s="1"/>
  <c r="N35" i="12"/>
  <c r="C36" i="12"/>
  <c r="D36" i="12"/>
  <c r="F36" i="12"/>
  <c r="G36" i="12"/>
  <c r="H36" i="12"/>
  <c r="M36" i="12"/>
  <c r="I36" i="12" s="1"/>
  <c r="N36" i="12"/>
  <c r="A1" i="11"/>
  <c r="A2" i="11"/>
  <c r="A5" i="11"/>
  <c r="M6" i="11"/>
  <c r="C18" i="11"/>
  <c r="D18" i="11"/>
  <c r="E18" i="11"/>
  <c r="F18" i="11"/>
  <c r="G18" i="11"/>
  <c r="H18" i="11"/>
  <c r="L18" i="11"/>
  <c r="I18" i="11" s="1"/>
  <c r="M18" i="11"/>
  <c r="C16" i="11"/>
  <c r="D16" i="11"/>
  <c r="E16" i="11"/>
  <c r="F16" i="11"/>
  <c r="G16" i="11"/>
  <c r="H16" i="11"/>
  <c r="L16" i="11"/>
  <c r="I16" i="11" s="1"/>
  <c r="M16" i="11"/>
  <c r="C21" i="11"/>
  <c r="D21" i="11"/>
  <c r="E21" i="11"/>
  <c r="F21" i="11"/>
  <c r="G21" i="11"/>
  <c r="L21" i="11"/>
  <c r="M21" i="11"/>
  <c r="C12" i="11"/>
  <c r="D12" i="11"/>
  <c r="E12" i="11"/>
  <c r="F12" i="11"/>
  <c r="G12" i="11"/>
  <c r="H12" i="11"/>
  <c r="L12" i="11"/>
  <c r="I12" i="11" s="1"/>
  <c r="M12" i="11"/>
  <c r="C15" i="11"/>
  <c r="D15" i="11"/>
  <c r="E15" i="11"/>
  <c r="F15" i="11"/>
  <c r="G15" i="11"/>
  <c r="H15" i="11"/>
  <c r="L15" i="11"/>
  <c r="I15" i="11" s="1"/>
  <c r="M15" i="11"/>
  <c r="C13" i="11"/>
  <c r="D13" i="11"/>
  <c r="E13" i="11"/>
  <c r="F13" i="11"/>
  <c r="G13" i="11"/>
  <c r="H13" i="11"/>
  <c r="L13" i="11"/>
  <c r="I13" i="11" s="1"/>
  <c r="M13" i="11"/>
  <c r="C14" i="11"/>
  <c r="D14" i="11"/>
  <c r="E14" i="11"/>
  <c r="F14" i="11"/>
  <c r="G14" i="11"/>
  <c r="H14" i="11"/>
  <c r="L14" i="11"/>
  <c r="I14" i="11" s="1"/>
  <c r="M14" i="11"/>
  <c r="C20" i="11"/>
  <c r="D20" i="11"/>
  <c r="F20" i="11"/>
  <c r="G20" i="11"/>
  <c r="H20" i="11"/>
  <c r="L20" i="11"/>
  <c r="I20" i="11" s="1"/>
  <c r="M20" i="11"/>
  <c r="C19" i="11"/>
  <c r="D19" i="11"/>
  <c r="E19" i="11"/>
  <c r="F19" i="11"/>
  <c r="G19" i="11"/>
  <c r="H19" i="11"/>
  <c r="L19" i="11"/>
  <c r="I19" i="11" s="1"/>
  <c r="M19" i="11"/>
  <c r="C17" i="11"/>
  <c r="D17" i="11"/>
  <c r="E17" i="11"/>
  <c r="F17" i="11"/>
  <c r="G17" i="11"/>
  <c r="H17" i="11"/>
  <c r="L17" i="11"/>
  <c r="I17" i="11" s="1"/>
  <c r="M17" i="11"/>
  <c r="A1" i="10"/>
  <c r="A2" i="10"/>
  <c r="A5" i="10"/>
  <c r="L6" i="10"/>
  <c r="C20" i="10"/>
  <c r="D20" i="10"/>
  <c r="E20" i="10"/>
  <c r="F20" i="10"/>
  <c r="G20" i="10"/>
  <c r="H20" i="10"/>
  <c r="K20" i="10"/>
  <c r="L20" i="10"/>
  <c r="C19" i="10"/>
  <c r="D19" i="10"/>
  <c r="E19" i="10"/>
  <c r="F19" i="10"/>
  <c r="G19" i="10"/>
  <c r="H19" i="10"/>
  <c r="K19" i="10"/>
  <c r="L19" i="10"/>
  <c r="C15" i="10"/>
  <c r="D15" i="10"/>
  <c r="E15" i="10"/>
  <c r="F15" i="10"/>
  <c r="G15" i="10"/>
  <c r="H15" i="10"/>
  <c r="K15" i="10"/>
  <c r="L15" i="10"/>
  <c r="C14" i="10"/>
  <c r="D14" i="10"/>
  <c r="E14" i="10"/>
  <c r="F14" i="10"/>
  <c r="G14" i="10"/>
  <c r="H14" i="10"/>
  <c r="K14" i="10"/>
  <c r="L14" i="10"/>
  <c r="C13" i="10"/>
  <c r="D13" i="10"/>
  <c r="E13" i="10"/>
  <c r="F13" i="10"/>
  <c r="G13" i="10"/>
  <c r="H13" i="10"/>
  <c r="K13" i="10"/>
  <c r="L13" i="10"/>
  <c r="C21" i="10"/>
  <c r="D21" i="10"/>
  <c r="E21" i="10"/>
  <c r="F21" i="10"/>
  <c r="G21" i="10"/>
  <c r="H21" i="10"/>
  <c r="K21" i="10"/>
  <c r="L21" i="10"/>
  <c r="C12" i="10"/>
  <c r="D12" i="10"/>
  <c r="E12" i="10"/>
  <c r="F12" i="10"/>
  <c r="G12" i="10"/>
  <c r="H12" i="10"/>
  <c r="K12" i="10"/>
  <c r="L12" i="10"/>
  <c r="C17" i="10"/>
  <c r="D17" i="10"/>
  <c r="E17" i="10"/>
  <c r="F17" i="10"/>
  <c r="G17" i="10"/>
  <c r="H17" i="10"/>
  <c r="K17" i="10"/>
  <c r="L17" i="10"/>
  <c r="C16" i="10"/>
  <c r="D16" i="10"/>
  <c r="F16" i="10"/>
  <c r="G16" i="10"/>
  <c r="H16" i="10"/>
  <c r="K16" i="10"/>
  <c r="L16" i="10"/>
  <c r="C18" i="10"/>
  <c r="D18" i="10"/>
  <c r="E18" i="10"/>
  <c r="F18" i="10"/>
  <c r="G18" i="10"/>
  <c r="H18" i="10"/>
  <c r="K18" i="10"/>
  <c r="L18" i="10"/>
  <c r="A1" i="9"/>
  <c r="A2" i="9"/>
  <c r="A5" i="9"/>
  <c r="N6" i="9"/>
  <c r="C12" i="9"/>
  <c r="D12" i="9"/>
  <c r="E12" i="9"/>
  <c r="F12" i="9"/>
  <c r="G12" i="9"/>
  <c r="H12" i="9"/>
  <c r="M12" i="9"/>
  <c r="J12" i="9" s="1"/>
  <c r="N12" i="9"/>
  <c r="C13" i="9"/>
  <c r="D13" i="9"/>
  <c r="E13" i="9"/>
  <c r="F13" i="9"/>
  <c r="G13" i="9"/>
  <c r="H13" i="9"/>
  <c r="M13" i="9"/>
  <c r="J13" i="9" s="1"/>
  <c r="N13" i="9"/>
  <c r="C14" i="9"/>
  <c r="D14" i="9"/>
  <c r="E14" i="9"/>
  <c r="F14" i="9"/>
  <c r="G14" i="9"/>
  <c r="H14" i="9"/>
  <c r="M14" i="9"/>
  <c r="J14" i="9" s="1"/>
  <c r="N14" i="9"/>
  <c r="C15" i="9"/>
  <c r="D15" i="9"/>
  <c r="E15" i="9"/>
  <c r="F15" i="9"/>
  <c r="G15" i="9"/>
  <c r="H15" i="9"/>
  <c r="M15" i="9"/>
  <c r="J15" i="9" s="1"/>
  <c r="N15" i="9"/>
  <c r="C16" i="9"/>
  <c r="D16" i="9"/>
  <c r="E16" i="9"/>
  <c r="F16" i="9"/>
  <c r="G16" i="9"/>
  <c r="H16" i="9"/>
  <c r="M16" i="9"/>
  <c r="J16" i="9" s="1"/>
  <c r="N16" i="9"/>
  <c r="C17" i="9"/>
  <c r="D17" i="9"/>
  <c r="E17" i="9"/>
  <c r="F17" i="9"/>
  <c r="G17" i="9"/>
  <c r="H17" i="9"/>
  <c r="J17" i="9"/>
  <c r="M17" i="9"/>
  <c r="N17" i="9"/>
  <c r="C18" i="9"/>
  <c r="D18" i="9"/>
  <c r="E18" i="9"/>
  <c r="F18" i="9"/>
  <c r="G18" i="9"/>
  <c r="H18" i="9"/>
  <c r="M18" i="9"/>
  <c r="J18" i="9" s="1"/>
  <c r="N18" i="9"/>
  <c r="C19" i="9"/>
  <c r="D19" i="9"/>
  <c r="E19" i="9"/>
  <c r="F19" i="9"/>
  <c r="G19" i="9"/>
  <c r="H19" i="9"/>
  <c r="M19" i="9"/>
  <c r="J19" i="9" s="1"/>
  <c r="N19" i="9"/>
  <c r="C25" i="9"/>
  <c r="D25" i="9"/>
  <c r="E25" i="9"/>
  <c r="F25" i="9"/>
  <c r="G25" i="9"/>
  <c r="H25" i="9"/>
  <c r="M25" i="9"/>
  <c r="J25" i="9" s="1"/>
  <c r="N25" i="9"/>
  <c r="C26" i="9"/>
  <c r="D26" i="9"/>
  <c r="E26" i="9"/>
  <c r="F26" i="9"/>
  <c r="G26" i="9"/>
  <c r="H26" i="9"/>
  <c r="M26" i="9"/>
  <c r="J26" i="9" s="1"/>
  <c r="N26" i="9"/>
  <c r="C27" i="9"/>
  <c r="D27" i="9"/>
  <c r="E27" i="9"/>
  <c r="F27" i="9"/>
  <c r="G27" i="9"/>
  <c r="H27" i="9"/>
  <c r="M27" i="9"/>
  <c r="J27" i="9" s="1"/>
  <c r="N27" i="9"/>
  <c r="C28" i="9"/>
  <c r="D28" i="9"/>
  <c r="E28" i="9"/>
  <c r="F28" i="9"/>
  <c r="G28" i="9"/>
  <c r="H28" i="9"/>
  <c r="M28" i="9"/>
  <c r="J28" i="9" s="1"/>
  <c r="N28" i="9"/>
  <c r="C29" i="9"/>
  <c r="D29" i="9"/>
  <c r="E29" i="9"/>
  <c r="F29" i="9"/>
  <c r="G29" i="9"/>
  <c r="H29" i="9"/>
  <c r="M29" i="9"/>
  <c r="J29" i="9" s="1"/>
  <c r="N29" i="9"/>
  <c r="C30" i="9"/>
  <c r="D30" i="9"/>
  <c r="E30" i="9"/>
  <c r="F30" i="9"/>
  <c r="G30" i="9"/>
  <c r="H30" i="9"/>
  <c r="M30" i="9"/>
  <c r="J30" i="9" s="1"/>
  <c r="N30" i="9"/>
  <c r="C31" i="9"/>
  <c r="D31" i="9"/>
  <c r="E31" i="9"/>
  <c r="F31" i="9"/>
  <c r="G31" i="9"/>
  <c r="H31" i="9"/>
  <c r="M31" i="9"/>
  <c r="J31" i="9" s="1"/>
  <c r="N31" i="9"/>
  <c r="A1" i="8"/>
  <c r="A2" i="8"/>
  <c r="A5" i="8"/>
  <c r="M6" i="8"/>
  <c r="C15" i="8"/>
  <c r="D15" i="8"/>
  <c r="E15" i="8"/>
  <c r="F15" i="8"/>
  <c r="G15" i="8"/>
  <c r="H15" i="8"/>
  <c r="L15" i="8"/>
  <c r="I15" i="8" s="1"/>
  <c r="M15" i="8"/>
  <c r="C13" i="8"/>
  <c r="D13" i="8"/>
  <c r="E13" i="8"/>
  <c r="F13" i="8"/>
  <c r="G13" i="8"/>
  <c r="H13" i="8"/>
  <c r="L13" i="8"/>
  <c r="I13" i="8" s="1"/>
  <c r="M13" i="8"/>
  <c r="C16" i="8"/>
  <c r="D16" i="8"/>
  <c r="F16" i="8"/>
  <c r="G16" i="8"/>
  <c r="H16" i="8"/>
  <c r="L16" i="8"/>
  <c r="I16" i="8" s="1"/>
  <c r="M16" i="8"/>
  <c r="C18" i="8"/>
  <c r="D18" i="8"/>
  <c r="E18" i="8"/>
  <c r="F18" i="8"/>
  <c r="G18" i="8"/>
  <c r="H18" i="8"/>
  <c r="L18" i="8"/>
  <c r="I18" i="8" s="1"/>
  <c r="M18" i="8"/>
  <c r="C19" i="8"/>
  <c r="D19" i="8"/>
  <c r="E19" i="8"/>
  <c r="F19" i="8"/>
  <c r="G19" i="8"/>
  <c r="L19" i="8"/>
  <c r="M19" i="8"/>
  <c r="C14" i="8"/>
  <c r="D14" i="8"/>
  <c r="F14" i="8"/>
  <c r="G14" i="8"/>
  <c r="H14" i="8"/>
  <c r="L14" i="8"/>
  <c r="I14" i="8" s="1"/>
  <c r="M14" i="8"/>
  <c r="C17" i="8"/>
  <c r="D17" i="8"/>
  <c r="E17" i="8"/>
  <c r="F17" i="8"/>
  <c r="G17" i="8"/>
  <c r="H17" i="8"/>
  <c r="L17" i="8"/>
  <c r="I17" i="8" s="1"/>
  <c r="M17" i="8"/>
  <c r="C12" i="8"/>
  <c r="D12" i="8"/>
  <c r="E12" i="8"/>
  <c r="F12" i="8"/>
  <c r="G12" i="8"/>
  <c r="H12" i="8"/>
  <c r="L12" i="8"/>
  <c r="I12" i="8" s="1"/>
  <c r="M12" i="8"/>
  <c r="A1" i="7"/>
  <c r="A2" i="7"/>
  <c r="A5" i="7"/>
  <c r="M6" i="7"/>
  <c r="C12" i="7"/>
  <c r="D12" i="7"/>
  <c r="E12" i="7"/>
  <c r="F12" i="7"/>
  <c r="G12" i="7"/>
  <c r="H12" i="7"/>
  <c r="L12" i="7"/>
  <c r="I12" i="7" s="1"/>
  <c r="M12" i="7"/>
  <c r="C13" i="7"/>
  <c r="D13" i="7"/>
  <c r="E13" i="7"/>
  <c r="F13" i="7"/>
  <c r="G13" i="7"/>
  <c r="H13" i="7"/>
  <c r="L13" i="7"/>
  <c r="I13" i="7" s="1"/>
  <c r="M13" i="7"/>
  <c r="C14" i="7"/>
  <c r="D14" i="7"/>
  <c r="E14" i="7"/>
  <c r="F14" i="7"/>
  <c r="G14" i="7"/>
  <c r="H14" i="7"/>
  <c r="L14" i="7"/>
  <c r="I14" i="7" s="1"/>
  <c r="M14" i="7"/>
  <c r="C15" i="7"/>
  <c r="D15" i="7"/>
  <c r="E15" i="7"/>
  <c r="F15" i="7"/>
  <c r="G15" i="7"/>
  <c r="H15" i="7"/>
  <c r="L15" i="7"/>
  <c r="I15" i="7" s="1"/>
  <c r="M15" i="7"/>
  <c r="C16" i="7"/>
  <c r="D16" i="7"/>
  <c r="E16" i="7"/>
  <c r="F16" i="7"/>
  <c r="G16" i="7"/>
  <c r="H16" i="7"/>
  <c r="L16" i="7"/>
  <c r="I16" i="7" s="1"/>
  <c r="M16" i="7"/>
  <c r="C17" i="7"/>
  <c r="D17" i="7"/>
  <c r="E17" i="7"/>
  <c r="F17" i="7"/>
  <c r="G17" i="7"/>
  <c r="H17" i="7"/>
  <c r="L17" i="7"/>
  <c r="I17" i="7" s="1"/>
  <c r="M17" i="7"/>
  <c r="C18" i="7"/>
  <c r="D18" i="7"/>
  <c r="E18" i="7"/>
  <c r="F18" i="7"/>
  <c r="G18" i="7"/>
  <c r="H18" i="7"/>
  <c r="L18" i="7"/>
  <c r="I18" i="7" s="1"/>
  <c r="M18" i="7"/>
  <c r="C19" i="7"/>
  <c r="D19" i="7"/>
  <c r="E19" i="7"/>
  <c r="F19" i="7"/>
  <c r="G19" i="7"/>
  <c r="H19" i="7"/>
  <c r="L19" i="7"/>
  <c r="I19" i="7" s="1"/>
  <c r="M19" i="7"/>
  <c r="C20" i="7"/>
  <c r="D20" i="7"/>
  <c r="E20" i="7"/>
  <c r="F20" i="7"/>
  <c r="G20" i="7"/>
  <c r="H20" i="7"/>
  <c r="L20" i="7"/>
  <c r="I20" i="7" s="1"/>
  <c r="M20" i="7"/>
  <c r="C21" i="7"/>
  <c r="D21" i="7"/>
  <c r="E21" i="7"/>
  <c r="F21" i="7"/>
  <c r="G21" i="7"/>
  <c r="H21" i="7"/>
  <c r="L21" i="7"/>
  <c r="I21" i="7" s="1"/>
  <c r="M21" i="7"/>
  <c r="C22" i="7"/>
  <c r="D22" i="7"/>
  <c r="E22" i="7"/>
  <c r="F22" i="7"/>
  <c r="G22" i="7"/>
  <c r="H22" i="7"/>
  <c r="L22" i="7"/>
  <c r="I22" i="7" s="1"/>
  <c r="M22" i="7"/>
  <c r="C23" i="7"/>
  <c r="D23" i="7"/>
  <c r="E23" i="7"/>
  <c r="F23" i="7"/>
  <c r="G23" i="7"/>
  <c r="H23" i="7"/>
  <c r="I23" i="7"/>
  <c r="L23" i="7"/>
  <c r="M23" i="7"/>
  <c r="C24" i="7"/>
  <c r="D24" i="7"/>
  <c r="E24" i="7"/>
  <c r="F24" i="7"/>
  <c r="G24" i="7"/>
  <c r="H24" i="7"/>
  <c r="L24" i="7"/>
  <c r="I24" i="7" s="1"/>
  <c r="M24" i="7"/>
  <c r="H25" i="7"/>
  <c r="L25" i="7"/>
  <c r="I25" i="7" s="1"/>
  <c r="C26" i="7"/>
  <c r="D26" i="7"/>
  <c r="E26" i="7"/>
  <c r="F26" i="7"/>
  <c r="G26" i="7"/>
  <c r="H26" i="7"/>
  <c r="L26" i="7"/>
  <c r="I26" i="7" s="1"/>
  <c r="M26" i="7"/>
  <c r="C27" i="7"/>
  <c r="D27" i="7"/>
  <c r="E27" i="7"/>
  <c r="F27" i="7"/>
  <c r="G27" i="7"/>
  <c r="H27" i="7"/>
  <c r="L27" i="7"/>
  <c r="M27" i="7"/>
  <c r="C28" i="7"/>
  <c r="D28" i="7"/>
  <c r="E28" i="7"/>
  <c r="F28" i="7"/>
  <c r="G28" i="7"/>
  <c r="H28" i="7"/>
  <c r="L28" i="7"/>
  <c r="M28" i="7"/>
  <c r="A1" i="6"/>
  <c r="A2" i="6"/>
  <c r="A5" i="6"/>
  <c r="M6" i="6"/>
  <c r="C12" i="6"/>
  <c r="D12" i="6"/>
  <c r="E12" i="6"/>
  <c r="F12" i="6"/>
  <c r="G12" i="6"/>
  <c r="H12" i="6"/>
  <c r="L12" i="6"/>
  <c r="I12" i="6" s="1"/>
  <c r="M12" i="6"/>
  <c r="C13" i="6"/>
  <c r="D13" i="6"/>
  <c r="E13" i="6"/>
  <c r="F13" i="6"/>
  <c r="G13" i="6"/>
  <c r="H13" i="6"/>
  <c r="L13" i="6"/>
  <c r="I13" i="6" s="1"/>
  <c r="M13" i="6"/>
  <c r="C14" i="6"/>
  <c r="D14" i="6"/>
  <c r="E14" i="6"/>
  <c r="F14" i="6"/>
  <c r="G14" i="6"/>
  <c r="H14" i="6"/>
  <c r="L14" i="6"/>
  <c r="I14" i="6" s="1"/>
  <c r="M14" i="6"/>
  <c r="C15" i="6"/>
  <c r="D15" i="6"/>
  <c r="E15" i="6"/>
  <c r="F15" i="6"/>
  <c r="G15" i="6"/>
  <c r="H15" i="6"/>
  <c r="L15" i="6"/>
  <c r="I15" i="6" s="1"/>
  <c r="M15" i="6"/>
  <c r="C16" i="6"/>
  <c r="D16" i="6"/>
  <c r="E16" i="6"/>
  <c r="F16" i="6"/>
  <c r="G16" i="6"/>
  <c r="H16" i="6"/>
  <c r="L16" i="6"/>
  <c r="I16" i="6" s="1"/>
  <c r="M16" i="6"/>
  <c r="C17" i="6"/>
  <c r="D17" i="6"/>
  <c r="E17" i="6"/>
  <c r="F17" i="6"/>
  <c r="G17" i="6"/>
  <c r="H17" i="6"/>
  <c r="L17" i="6"/>
  <c r="I17" i="6" s="1"/>
  <c r="M17" i="6"/>
  <c r="C18" i="6"/>
  <c r="D18" i="6"/>
  <c r="E18" i="6"/>
  <c r="F18" i="6"/>
  <c r="G18" i="6"/>
  <c r="H18" i="6"/>
  <c r="L18" i="6"/>
  <c r="I18" i="6" s="1"/>
  <c r="M18" i="6"/>
  <c r="C19" i="6"/>
  <c r="D19" i="6"/>
  <c r="E19" i="6"/>
  <c r="F19" i="6"/>
  <c r="G19" i="6"/>
  <c r="H19" i="6"/>
  <c r="I19" i="6"/>
  <c r="L19" i="6"/>
  <c r="M19" i="6"/>
  <c r="C20" i="6"/>
  <c r="D20" i="6"/>
  <c r="E20" i="6"/>
  <c r="F20" i="6"/>
  <c r="G20" i="6"/>
  <c r="H20" i="6"/>
  <c r="L20" i="6"/>
  <c r="I20" i="6" s="1"/>
  <c r="M20" i="6"/>
  <c r="C21" i="6"/>
  <c r="D21" i="6"/>
  <c r="E21" i="6"/>
  <c r="F21" i="6"/>
  <c r="H21" i="6"/>
  <c r="L21" i="6"/>
  <c r="I21" i="6" s="1"/>
  <c r="M21" i="6"/>
  <c r="C22" i="6"/>
  <c r="D22" i="6"/>
  <c r="E22" i="6"/>
  <c r="F22" i="6"/>
  <c r="G22" i="6"/>
  <c r="H22" i="6"/>
  <c r="L22" i="6"/>
  <c r="I22" i="6" s="1"/>
  <c r="M22" i="6"/>
  <c r="C23" i="6"/>
  <c r="D23" i="6"/>
  <c r="E23" i="6"/>
  <c r="F23" i="6"/>
  <c r="G23" i="6"/>
  <c r="H23" i="6"/>
  <c r="L23" i="6"/>
  <c r="I23" i="6" s="1"/>
  <c r="M23" i="6"/>
  <c r="C24" i="6"/>
  <c r="D24" i="6"/>
  <c r="E24" i="6"/>
  <c r="F24" i="6"/>
  <c r="G24" i="6"/>
  <c r="H24" i="6"/>
  <c r="L24" i="6"/>
  <c r="I24" i="6" s="1"/>
  <c r="M24" i="6"/>
  <c r="C25" i="6"/>
  <c r="D25" i="6"/>
  <c r="E25" i="6"/>
  <c r="F25" i="6"/>
  <c r="G25" i="6"/>
  <c r="H25" i="6"/>
  <c r="L25" i="6"/>
  <c r="I25" i="6" s="1"/>
  <c r="M25" i="6"/>
  <c r="C26" i="6"/>
  <c r="D26" i="6"/>
  <c r="E26" i="6"/>
  <c r="F26" i="6"/>
  <c r="G26" i="6"/>
  <c r="H26" i="6"/>
  <c r="L26" i="6"/>
  <c r="I26" i="6" s="1"/>
  <c r="M26" i="6"/>
  <c r="C27" i="6"/>
  <c r="D27" i="6"/>
  <c r="E27" i="6"/>
  <c r="F27" i="6"/>
  <c r="G27" i="6"/>
  <c r="H27" i="6"/>
  <c r="L27" i="6"/>
  <c r="I27" i="6" s="1"/>
  <c r="M27" i="6"/>
  <c r="C28" i="6"/>
  <c r="D28" i="6"/>
  <c r="E28" i="6"/>
  <c r="F28" i="6"/>
  <c r="G28" i="6"/>
  <c r="H28" i="6"/>
  <c r="L28" i="6"/>
  <c r="I28" i="6" s="1"/>
  <c r="M28" i="6"/>
  <c r="C29" i="6"/>
  <c r="D29" i="6"/>
  <c r="E29" i="6"/>
  <c r="F29" i="6"/>
  <c r="G29" i="6"/>
  <c r="H29" i="6"/>
  <c r="I29" i="6"/>
  <c r="L29" i="6"/>
  <c r="M29" i="6"/>
  <c r="C30" i="6"/>
  <c r="D30" i="6"/>
  <c r="E30" i="6"/>
  <c r="F30" i="6"/>
  <c r="G30" i="6"/>
  <c r="H30" i="6"/>
  <c r="L30" i="6"/>
  <c r="I30" i="6" s="1"/>
  <c r="M30" i="6"/>
  <c r="C31" i="6"/>
  <c r="D31" i="6"/>
  <c r="E31" i="6"/>
  <c r="F31" i="6"/>
  <c r="G31" i="6"/>
  <c r="H31" i="6"/>
  <c r="L31" i="6"/>
  <c r="M31" i="6"/>
  <c r="C32" i="6"/>
  <c r="D32" i="6"/>
  <c r="E32" i="6"/>
  <c r="F32" i="6"/>
  <c r="G32" i="6"/>
  <c r="L32" i="6"/>
  <c r="M32" i="6"/>
  <c r="C33" i="6"/>
  <c r="D33" i="6"/>
  <c r="E33" i="6"/>
  <c r="F33" i="6"/>
  <c r="G33" i="6"/>
  <c r="L33" i="6"/>
  <c r="M33" i="6"/>
  <c r="A1" i="5"/>
  <c r="A2" i="5"/>
  <c r="A5" i="5"/>
  <c r="M6" i="5"/>
  <c r="C32" i="5"/>
  <c r="D32" i="5"/>
  <c r="E32" i="5"/>
  <c r="F32" i="5"/>
  <c r="G32" i="5"/>
  <c r="L32" i="5"/>
  <c r="M32" i="5"/>
  <c r="C31" i="5"/>
  <c r="D31" i="5"/>
  <c r="F31" i="5"/>
  <c r="G31" i="5"/>
  <c r="H31" i="5"/>
  <c r="L31" i="5"/>
  <c r="I31" i="5" s="1"/>
  <c r="M31" i="5"/>
  <c r="C26" i="5"/>
  <c r="D26" i="5"/>
  <c r="F26" i="5"/>
  <c r="G26" i="5"/>
  <c r="H26" i="5"/>
  <c r="L26" i="5"/>
  <c r="I26" i="5" s="1"/>
  <c r="M26" i="5"/>
  <c r="C33" i="5"/>
  <c r="D33" i="5"/>
  <c r="E33" i="5"/>
  <c r="F33" i="5"/>
  <c r="G33" i="5"/>
  <c r="H33" i="5"/>
  <c r="L33" i="5"/>
  <c r="I33" i="5" s="1"/>
  <c r="M33" i="5"/>
  <c r="C28" i="5"/>
  <c r="D28" i="5"/>
  <c r="F28" i="5"/>
  <c r="G28" i="5"/>
  <c r="H28" i="5"/>
  <c r="L28" i="5"/>
  <c r="I28" i="5" s="1"/>
  <c r="M28" i="5"/>
  <c r="C27" i="5"/>
  <c r="D27" i="5"/>
  <c r="E27" i="5"/>
  <c r="F27" i="5"/>
  <c r="G27" i="5"/>
  <c r="H27" i="5"/>
  <c r="L27" i="5"/>
  <c r="I27" i="5" s="1"/>
  <c r="M27" i="5"/>
  <c r="C29" i="5"/>
  <c r="D29" i="5"/>
  <c r="F29" i="5"/>
  <c r="G29" i="5"/>
  <c r="H29" i="5"/>
  <c r="L29" i="5"/>
  <c r="I29" i="5" s="1"/>
  <c r="M29" i="5"/>
  <c r="C15" i="5"/>
  <c r="D15" i="5"/>
  <c r="E15" i="5"/>
  <c r="F15" i="5"/>
  <c r="G15" i="5"/>
  <c r="H15" i="5"/>
  <c r="L15" i="5"/>
  <c r="I15" i="5" s="1"/>
  <c r="M15" i="5"/>
  <c r="C24" i="5"/>
  <c r="D24" i="5"/>
  <c r="E24" i="5"/>
  <c r="F24" i="5"/>
  <c r="G24" i="5"/>
  <c r="H24" i="5"/>
  <c r="L24" i="5"/>
  <c r="I24" i="5" s="1"/>
  <c r="M24" i="5"/>
  <c r="C22" i="5"/>
  <c r="D22" i="5"/>
  <c r="F22" i="5"/>
  <c r="G22" i="5"/>
  <c r="H22" i="5"/>
  <c r="L22" i="5"/>
  <c r="I22" i="5" s="1"/>
  <c r="M22" i="5"/>
  <c r="C30" i="5"/>
  <c r="D30" i="5"/>
  <c r="E30" i="5"/>
  <c r="F30" i="5"/>
  <c r="G30" i="5"/>
  <c r="H30" i="5"/>
  <c r="L30" i="5"/>
  <c r="I30" i="5" s="1"/>
  <c r="M30" i="5"/>
  <c r="C20" i="5"/>
  <c r="D20" i="5"/>
  <c r="E20" i="5"/>
  <c r="F20" i="5"/>
  <c r="G20" i="5"/>
  <c r="H20" i="5"/>
  <c r="L20" i="5"/>
  <c r="I20" i="5" s="1"/>
  <c r="M20" i="5"/>
  <c r="C23" i="5"/>
  <c r="D23" i="5"/>
  <c r="E23" i="5"/>
  <c r="F23" i="5"/>
  <c r="G23" i="5"/>
  <c r="H23" i="5"/>
  <c r="L23" i="5"/>
  <c r="I23" i="5" s="1"/>
  <c r="M23" i="5"/>
  <c r="C25" i="5"/>
  <c r="D25" i="5"/>
  <c r="E25" i="5"/>
  <c r="F25" i="5"/>
  <c r="G25" i="5"/>
  <c r="H25" i="5"/>
  <c r="L25" i="5"/>
  <c r="I25" i="5" s="1"/>
  <c r="M25" i="5"/>
  <c r="C16" i="5"/>
  <c r="D16" i="5"/>
  <c r="E16" i="5"/>
  <c r="F16" i="5"/>
  <c r="G16" i="5"/>
  <c r="H16" i="5"/>
  <c r="L16" i="5"/>
  <c r="I16" i="5" s="1"/>
  <c r="M16" i="5"/>
  <c r="C17" i="5"/>
  <c r="D17" i="5"/>
  <c r="E17" i="5"/>
  <c r="F17" i="5"/>
  <c r="G17" i="5"/>
  <c r="H17" i="5"/>
  <c r="L17" i="5"/>
  <c r="I17" i="5" s="1"/>
  <c r="M17" i="5"/>
  <c r="C21" i="5"/>
  <c r="D21" i="5"/>
  <c r="E21" i="5"/>
  <c r="F21" i="5"/>
  <c r="G21" i="5"/>
  <c r="H21" i="5"/>
  <c r="L21" i="5"/>
  <c r="I21" i="5" s="1"/>
  <c r="M21" i="5"/>
  <c r="C13" i="5"/>
  <c r="D13" i="5"/>
  <c r="E13" i="5"/>
  <c r="F13" i="5"/>
  <c r="G13" i="5"/>
  <c r="H13" i="5"/>
  <c r="L13" i="5"/>
  <c r="I13" i="5" s="1"/>
  <c r="M13" i="5"/>
  <c r="C12" i="5"/>
  <c r="D12" i="5"/>
  <c r="E12" i="5"/>
  <c r="F12" i="5"/>
  <c r="G12" i="5"/>
  <c r="H12" i="5"/>
  <c r="L12" i="5"/>
  <c r="I12" i="5" s="1"/>
  <c r="M12" i="5"/>
  <c r="C14" i="5"/>
  <c r="D14" i="5"/>
  <c r="E14" i="5"/>
  <c r="F14" i="5"/>
  <c r="G14" i="5"/>
  <c r="H14" i="5"/>
  <c r="L14" i="5"/>
  <c r="I14" i="5" s="1"/>
  <c r="M14" i="5"/>
  <c r="C19" i="5"/>
  <c r="D19" i="5"/>
  <c r="E19" i="5"/>
  <c r="F19" i="5"/>
  <c r="G19" i="5"/>
  <c r="H19" i="5"/>
  <c r="L19" i="5"/>
  <c r="I19" i="5" s="1"/>
  <c r="M19" i="5"/>
  <c r="C18" i="5"/>
  <c r="D18" i="5"/>
  <c r="E18" i="5"/>
  <c r="F18" i="5"/>
  <c r="G18" i="5"/>
  <c r="H18" i="5"/>
  <c r="L18" i="5"/>
  <c r="I18" i="5" s="1"/>
  <c r="M18" i="5"/>
  <c r="C50" i="5"/>
  <c r="D50" i="5"/>
  <c r="F50" i="5"/>
  <c r="G50" i="5"/>
  <c r="H50" i="5"/>
  <c r="L50" i="5"/>
  <c r="I50" i="5" s="1"/>
  <c r="M50" i="5"/>
  <c r="C49" i="5"/>
  <c r="D49" i="5"/>
  <c r="F49" i="5"/>
  <c r="G49" i="5"/>
  <c r="H49" i="5"/>
  <c r="L49" i="5"/>
  <c r="I49" i="5" s="1"/>
  <c r="M49" i="5"/>
  <c r="C55" i="5"/>
  <c r="D55" i="5"/>
  <c r="E55" i="5"/>
  <c r="F55" i="5"/>
  <c r="G55" i="5"/>
  <c r="H55" i="5"/>
  <c r="L55" i="5"/>
  <c r="I55" i="5" s="1"/>
  <c r="M55" i="5"/>
  <c r="C51" i="5"/>
  <c r="D51" i="5"/>
  <c r="E51" i="5"/>
  <c r="F51" i="5"/>
  <c r="G51" i="5"/>
  <c r="H51" i="5"/>
  <c r="L51" i="5"/>
  <c r="I51" i="5" s="1"/>
  <c r="M51" i="5"/>
  <c r="C52" i="5"/>
  <c r="D52" i="5"/>
  <c r="F52" i="5"/>
  <c r="G52" i="5"/>
  <c r="H52" i="5"/>
  <c r="L52" i="5"/>
  <c r="I52" i="5" s="1"/>
  <c r="M52" i="5"/>
  <c r="C53" i="5"/>
  <c r="D53" i="5"/>
  <c r="E53" i="5"/>
  <c r="F53" i="5"/>
  <c r="G53" i="5"/>
  <c r="H53" i="5"/>
  <c r="L53" i="5"/>
  <c r="I53" i="5" s="1"/>
  <c r="M53" i="5"/>
  <c r="C48" i="5"/>
  <c r="D48" i="5"/>
  <c r="E48" i="5"/>
  <c r="F48" i="5"/>
  <c r="H48" i="5"/>
  <c r="L48" i="5"/>
  <c r="I48" i="5" s="1"/>
  <c r="M48" i="5"/>
  <c r="C47" i="5"/>
  <c r="D47" i="5"/>
  <c r="E47" i="5"/>
  <c r="F47" i="5"/>
  <c r="G47" i="5"/>
  <c r="H47" i="5"/>
  <c r="L47" i="5"/>
  <c r="I47" i="5" s="1"/>
  <c r="M47" i="5"/>
  <c r="C57" i="5"/>
  <c r="D57" i="5"/>
  <c r="E57" i="5"/>
  <c r="F57" i="5"/>
  <c r="G57" i="5"/>
  <c r="H57" i="5"/>
  <c r="L57" i="5"/>
  <c r="I57" i="5" s="1"/>
  <c r="M57" i="5"/>
  <c r="C54" i="5"/>
  <c r="D54" i="5"/>
  <c r="E54" i="5"/>
  <c r="F54" i="5"/>
  <c r="G54" i="5"/>
  <c r="H54" i="5"/>
  <c r="L54" i="5"/>
  <c r="I54" i="5" s="1"/>
  <c r="M54" i="5"/>
  <c r="C43" i="5"/>
  <c r="D43" i="5"/>
  <c r="E43" i="5"/>
  <c r="F43" i="5"/>
  <c r="G43" i="5"/>
  <c r="H43" i="5"/>
  <c r="L43" i="5"/>
  <c r="I43" i="5" s="1"/>
  <c r="M43" i="5"/>
  <c r="C46" i="5"/>
  <c r="D46" i="5"/>
  <c r="E46" i="5"/>
  <c r="F46" i="5"/>
  <c r="G46" i="5"/>
  <c r="H46" i="5"/>
  <c r="L46" i="5"/>
  <c r="I46" i="5" s="1"/>
  <c r="M46" i="5"/>
  <c r="C45" i="5"/>
  <c r="D45" i="5"/>
  <c r="E45" i="5"/>
  <c r="F45" i="5"/>
  <c r="G45" i="5"/>
  <c r="H45" i="5"/>
  <c r="L45" i="5"/>
  <c r="I45" i="5" s="1"/>
  <c r="M45" i="5"/>
  <c r="C58" i="5"/>
  <c r="D58" i="5"/>
  <c r="E58" i="5"/>
  <c r="F58" i="5"/>
  <c r="G58" i="5"/>
  <c r="L58" i="5"/>
  <c r="M58" i="5"/>
  <c r="C39" i="5"/>
  <c r="D39" i="5"/>
  <c r="E39" i="5"/>
  <c r="F39" i="5"/>
  <c r="G39" i="5"/>
  <c r="H39" i="5"/>
  <c r="L39" i="5"/>
  <c r="I39" i="5" s="1"/>
  <c r="M39" i="5"/>
  <c r="C44" i="5"/>
  <c r="D44" i="5"/>
  <c r="E44" i="5"/>
  <c r="F44" i="5"/>
  <c r="G44" i="5"/>
  <c r="H44" i="5"/>
  <c r="L44" i="5"/>
  <c r="I44" i="5" s="1"/>
  <c r="M44" i="5"/>
  <c r="C42" i="5"/>
  <c r="D42" i="5"/>
  <c r="E42" i="5"/>
  <c r="F42" i="5"/>
  <c r="G42" i="5"/>
  <c r="H42" i="5"/>
  <c r="L42" i="5"/>
  <c r="I42" i="5" s="1"/>
  <c r="M42" i="5"/>
  <c r="C38" i="5"/>
  <c r="D38" i="5"/>
  <c r="E38" i="5"/>
  <c r="F38" i="5"/>
  <c r="G38" i="5"/>
  <c r="H38" i="5"/>
  <c r="L38" i="5"/>
  <c r="I38" i="5" s="1"/>
  <c r="M38" i="5"/>
  <c r="C40" i="5"/>
  <c r="D40" i="5"/>
  <c r="E40" i="5"/>
  <c r="F40" i="5"/>
  <c r="G40" i="5"/>
  <c r="H40" i="5"/>
  <c r="L40" i="5"/>
  <c r="I40" i="5" s="1"/>
  <c r="M40" i="5"/>
  <c r="C59" i="5"/>
  <c r="D59" i="5"/>
  <c r="E59" i="5"/>
  <c r="F59" i="5"/>
  <c r="G59" i="5"/>
  <c r="L59" i="5"/>
  <c r="M59" i="5"/>
  <c r="C41" i="5"/>
  <c r="D41" i="5"/>
  <c r="F41" i="5"/>
  <c r="G41" i="5"/>
  <c r="H41" i="5"/>
  <c r="L41" i="5"/>
  <c r="I41" i="5" s="1"/>
  <c r="M41" i="5"/>
  <c r="A1" i="4"/>
  <c r="A2" i="4"/>
  <c r="A5" i="4"/>
  <c r="M6" i="4"/>
  <c r="C13" i="4"/>
  <c r="D13" i="4"/>
  <c r="E13" i="4"/>
  <c r="F13" i="4"/>
  <c r="G13" i="4"/>
  <c r="H13" i="4"/>
  <c r="L13" i="4"/>
  <c r="I13" i="4" s="1"/>
  <c r="M13" i="4"/>
  <c r="C14" i="4"/>
  <c r="D14" i="4"/>
  <c r="E14" i="4"/>
  <c r="F14" i="4"/>
  <c r="G14" i="4"/>
  <c r="H14" i="4"/>
  <c r="L14" i="4"/>
  <c r="I14" i="4" s="1"/>
  <c r="M14" i="4"/>
  <c r="C15" i="4"/>
  <c r="D15" i="4"/>
  <c r="E15" i="4"/>
  <c r="F15" i="4"/>
  <c r="G15" i="4"/>
  <c r="H15" i="4"/>
  <c r="L15" i="4"/>
  <c r="I15" i="4" s="1"/>
  <c r="M15" i="4"/>
  <c r="C16" i="4"/>
  <c r="D16" i="4"/>
  <c r="E16" i="4"/>
  <c r="F16" i="4"/>
  <c r="G16" i="4"/>
  <c r="H16" i="4"/>
  <c r="L16" i="4"/>
  <c r="I16" i="4" s="1"/>
  <c r="M16" i="4"/>
  <c r="C17" i="4"/>
  <c r="D17" i="4"/>
  <c r="E17" i="4"/>
  <c r="F17" i="4"/>
  <c r="G17" i="4"/>
  <c r="H17" i="4"/>
  <c r="I17" i="4"/>
  <c r="L17" i="4"/>
  <c r="M17" i="4"/>
  <c r="C18" i="4"/>
  <c r="D18" i="4"/>
  <c r="E18" i="4"/>
  <c r="F18" i="4"/>
  <c r="G18" i="4"/>
  <c r="H18" i="4"/>
  <c r="L18" i="4"/>
  <c r="I18" i="4" s="1"/>
  <c r="M18" i="4"/>
  <c r="C19" i="4"/>
  <c r="D19" i="4"/>
  <c r="E19" i="4"/>
  <c r="F19" i="4"/>
  <c r="G19" i="4"/>
  <c r="H19" i="4"/>
  <c r="L19" i="4"/>
  <c r="I19" i="4" s="1"/>
  <c r="M19" i="4"/>
  <c r="C20" i="4"/>
  <c r="D20" i="4"/>
  <c r="E20" i="4"/>
  <c r="F20" i="4"/>
  <c r="G20" i="4"/>
  <c r="H20" i="4"/>
  <c r="L20" i="4"/>
  <c r="I20" i="4" s="1"/>
  <c r="M20" i="4"/>
  <c r="C21" i="4"/>
  <c r="D21" i="4"/>
  <c r="E21" i="4"/>
  <c r="F21" i="4"/>
  <c r="G21" i="4"/>
  <c r="H21" i="4"/>
  <c r="L21" i="4"/>
  <c r="I21" i="4" s="1"/>
  <c r="M21" i="4"/>
  <c r="C22" i="4"/>
  <c r="D22" i="4"/>
  <c r="E22" i="4"/>
  <c r="F22" i="4"/>
  <c r="G22" i="4"/>
  <c r="H22" i="4"/>
  <c r="L22" i="4"/>
  <c r="I22" i="4" s="1"/>
  <c r="M22" i="4"/>
  <c r="C23" i="4"/>
  <c r="D23" i="4"/>
  <c r="E23" i="4"/>
  <c r="F23" i="4"/>
  <c r="G23" i="4"/>
  <c r="H23" i="4"/>
  <c r="L23" i="4"/>
  <c r="I23" i="4" s="1"/>
  <c r="M23" i="4"/>
  <c r="C24" i="4"/>
  <c r="D24" i="4"/>
  <c r="E24" i="4"/>
  <c r="F24" i="4"/>
  <c r="G24" i="4"/>
  <c r="H24" i="4"/>
  <c r="I24" i="4"/>
  <c r="L24" i="4"/>
  <c r="M24" i="4"/>
  <c r="C25" i="4"/>
  <c r="D25" i="4"/>
  <c r="E25" i="4"/>
  <c r="F25" i="4"/>
  <c r="G25" i="4"/>
  <c r="H25" i="4"/>
  <c r="L25" i="4"/>
  <c r="I25" i="4" s="1"/>
  <c r="M25" i="4"/>
  <c r="C26" i="4"/>
  <c r="D26" i="4"/>
  <c r="E26" i="4"/>
  <c r="F26" i="4"/>
  <c r="G26" i="4"/>
  <c r="H26" i="4"/>
  <c r="L26" i="4"/>
  <c r="I26" i="4" s="1"/>
  <c r="M26" i="4"/>
  <c r="C27" i="4"/>
  <c r="D27" i="4"/>
  <c r="E27" i="4"/>
  <c r="F27" i="4"/>
  <c r="G27" i="4"/>
  <c r="H27" i="4"/>
  <c r="L27" i="4"/>
  <c r="I27" i="4" s="1"/>
  <c r="M27" i="4"/>
  <c r="C28" i="4"/>
  <c r="D28" i="4"/>
  <c r="E28" i="4"/>
  <c r="F28" i="4"/>
  <c r="G28" i="4"/>
  <c r="H28" i="4"/>
  <c r="L28" i="4"/>
  <c r="I28" i="4" s="1"/>
  <c r="M28" i="4"/>
  <c r="C29" i="4"/>
  <c r="D29" i="4"/>
  <c r="E29" i="4"/>
  <c r="F29" i="4"/>
  <c r="G29" i="4"/>
  <c r="H29" i="4"/>
  <c r="L29" i="4"/>
  <c r="I29" i="4" s="1"/>
  <c r="M29" i="4"/>
  <c r="C30" i="4"/>
  <c r="D30" i="4"/>
  <c r="E30" i="4"/>
  <c r="F30" i="4"/>
  <c r="G30" i="4"/>
  <c r="H30" i="4"/>
  <c r="I30" i="4"/>
  <c r="L30" i="4"/>
  <c r="M30" i="4"/>
  <c r="C31" i="4"/>
  <c r="D31" i="4"/>
  <c r="E31" i="4"/>
  <c r="F31" i="4"/>
  <c r="G31" i="4"/>
  <c r="H31" i="4"/>
  <c r="L31" i="4"/>
  <c r="I31" i="4" s="1"/>
  <c r="M31" i="4"/>
  <c r="C32" i="4"/>
  <c r="D32" i="4"/>
  <c r="E32" i="4"/>
  <c r="F32" i="4"/>
  <c r="G32" i="4"/>
  <c r="H32" i="4"/>
  <c r="L32" i="4"/>
  <c r="I32" i="4" s="1"/>
  <c r="M32" i="4"/>
  <c r="C33" i="4"/>
  <c r="D33" i="4"/>
  <c r="E33" i="4"/>
  <c r="F33" i="4"/>
  <c r="G33" i="4"/>
  <c r="H33" i="4"/>
  <c r="L33" i="4"/>
  <c r="I33" i="4" s="1"/>
  <c r="M33" i="4"/>
  <c r="C34" i="4"/>
  <c r="D34" i="4"/>
  <c r="E34" i="4"/>
  <c r="F34" i="4"/>
  <c r="G34" i="4"/>
  <c r="H34" i="4"/>
  <c r="L34" i="4"/>
  <c r="I34" i="4" s="1"/>
  <c r="M34" i="4"/>
  <c r="C35" i="4"/>
  <c r="D35" i="4"/>
  <c r="E35" i="4"/>
  <c r="F35" i="4"/>
  <c r="G35" i="4"/>
  <c r="H35" i="4"/>
  <c r="L35" i="4"/>
  <c r="I35" i="4" s="1"/>
  <c r="M35" i="4"/>
  <c r="C36" i="4"/>
  <c r="D36" i="4"/>
  <c r="E36" i="4"/>
  <c r="F36" i="4"/>
  <c r="G36" i="4"/>
  <c r="H36" i="4"/>
  <c r="L36" i="4"/>
  <c r="I36" i="4" s="1"/>
  <c r="M36" i="4"/>
  <c r="C37" i="4"/>
  <c r="D37" i="4"/>
  <c r="E37" i="4"/>
  <c r="F37" i="4"/>
  <c r="G37" i="4"/>
  <c r="H37" i="4"/>
  <c r="L37" i="4"/>
  <c r="I37" i="4" s="1"/>
  <c r="M37" i="4"/>
  <c r="C38" i="4"/>
  <c r="D38" i="4"/>
  <c r="E38" i="4"/>
  <c r="F38" i="4"/>
  <c r="G38" i="4"/>
  <c r="H38" i="4"/>
  <c r="L38" i="4"/>
  <c r="I38" i="4" s="1"/>
  <c r="M38" i="4"/>
  <c r="C39" i="4"/>
  <c r="D39" i="4"/>
  <c r="F39" i="4"/>
  <c r="G39" i="4"/>
  <c r="H39" i="4"/>
  <c r="L39" i="4"/>
  <c r="I39" i="4" s="1"/>
  <c r="M39" i="4"/>
  <c r="C40" i="4"/>
  <c r="D40" i="4"/>
  <c r="E40" i="4"/>
  <c r="F40" i="4"/>
  <c r="G40" i="4"/>
  <c r="H40" i="4"/>
  <c r="L40" i="4"/>
  <c r="I40" i="4" s="1"/>
  <c r="M40" i="4"/>
  <c r="C41" i="4"/>
  <c r="D41" i="4"/>
  <c r="F41" i="4"/>
  <c r="G41" i="4"/>
  <c r="H41" i="4"/>
  <c r="L41" i="4"/>
  <c r="I41" i="4" s="1"/>
  <c r="M41" i="4"/>
  <c r="C42" i="4"/>
  <c r="D42" i="4"/>
  <c r="E42" i="4"/>
  <c r="F42" i="4"/>
  <c r="G42" i="4"/>
  <c r="H42" i="4"/>
  <c r="L42" i="4"/>
  <c r="I42" i="4" s="1"/>
  <c r="M42" i="4"/>
  <c r="C43" i="4"/>
  <c r="D43" i="4"/>
  <c r="F43" i="4"/>
  <c r="G43" i="4"/>
  <c r="H43" i="4"/>
  <c r="L43" i="4"/>
  <c r="I43" i="4" s="1"/>
  <c r="M43" i="4"/>
  <c r="C44" i="4"/>
  <c r="D44" i="4"/>
  <c r="E44" i="4"/>
  <c r="F44" i="4"/>
  <c r="G44" i="4"/>
  <c r="H44" i="4"/>
  <c r="L44" i="4"/>
  <c r="I44" i="4" s="1"/>
  <c r="M44" i="4"/>
  <c r="C45" i="4"/>
  <c r="D45" i="4"/>
  <c r="E45" i="4"/>
  <c r="F45" i="4"/>
  <c r="G45" i="4"/>
  <c r="H45" i="4"/>
  <c r="L45" i="4"/>
  <c r="I45" i="4" s="1"/>
  <c r="M45" i="4"/>
  <c r="C46" i="4"/>
  <c r="D46" i="4"/>
  <c r="E46" i="4"/>
  <c r="F46" i="4"/>
  <c r="G46" i="4"/>
  <c r="H46" i="4"/>
  <c r="L46" i="4"/>
  <c r="I46" i="4" s="1"/>
  <c r="M46" i="4"/>
  <c r="C47" i="4"/>
  <c r="D47" i="4"/>
  <c r="E47" i="4"/>
  <c r="F47" i="4"/>
  <c r="G47" i="4"/>
  <c r="H47" i="4"/>
  <c r="L47" i="4"/>
  <c r="I47" i="4" s="1"/>
  <c r="M47" i="4"/>
  <c r="C48" i="4"/>
  <c r="D48" i="4"/>
  <c r="F48" i="4"/>
  <c r="G48" i="4"/>
  <c r="H48" i="4"/>
  <c r="L48" i="4"/>
  <c r="I48" i="4" s="1"/>
  <c r="M48" i="4"/>
  <c r="C49" i="4"/>
  <c r="D49" i="4"/>
  <c r="E49" i="4"/>
  <c r="F49" i="4"/>
  <c r="H49" i="4"/>
  <c r="L49" i="4"/>
  <c r="I49" i="4" s="1"/>
  <c r="M49" i="4"/>
  <c r="C50" i="4"/>
  <c r="D50" i="4"/>
  <c r="E50" i="4"/>
  <c r="F50" i="4"/>
  <c r="G50" i="4"/>
  <c r="H50" i="4"/>
  <c r="I50" i="4"/>
  <c r="L50" i="4"/>
  <c r="M50" i="4"/>
  <c r="C51" i="4"/>
  <c r="D51" i="4"/>
  <c r="E51" i="4"/>
  <c r="F51" i="4"/>
  <c r="G51" i="4"/>
  <c r="H51" i="4"/>
  <c r="L51" i="4"/>
  <c r="I51" i="4" s="1"/>
  <c r="M51" i="4"/>
  <c r="C58" i="4"/>
  <c r="D58" i="4"/>
  <c r="E58" i="4"/>
  <c r="F58" i="4"/>
  <c r="G58" i="4"/>
  <c r="H58" i="4"/>
  <c r="L58" i="4"/>
  <c r="I58" i="4" s="1"/>
  <c r="M58" i="4"/>
  <c r="C59" i="4"/>
  <c r="D59" i="4"/>
  <c r="E59" i="4"/>
  <c r="F59" i="4"/>
  <c r="G59" i="4"/>
  <c r="H59" i="4"/>
  <c r="L59" i="4"/>
  <c r="I59" i="4" s="1"/>
  <c r="M59" i="4"/>
  <c r="C60" i="4"/>
  <c r="D60" i="4"/>
  <c r="E60" i="4"/>
  <c r="F60" i="4"/>
  <c r="G60" i="4"/>
  <c r="H60" i="4"/>
  <c r="L60" i="4"/>
  <c r="I60" i="4" s="1"/>
  <c r="M60" i="4"/>
  <c r="C61" i="4"/>
  <c r="D61" i="4"/>
  <c r="E61" i="4"/>
  <c r="F61" i="4"/>
  <c r="G61" i="4"/>
  <c r="H61" i="4"/>
  <c r="L61" i="4"/>
  <c r="I61" i="4" s="1"/>
  <c r="M61" i="4"/>
  <c r="C62" i="4"/>
  <c r="D62" i="4"/>
  <c r="E62" i="4"/>
  <c r="F62" i="4"/>
  <c r="G62" i="4"/>
  <c r="H62" i="4"/>
  <c r="L62" i="4"/>
  <c r="I62" i="4" s="1"/>
  <c r="M62" i="4"/>
  <c r="C63" i="4"/>
  <c r="D63" i="4"/>
  <c r="E63" i="4"/>
  <c r="F63" i="4"/>
  <c r="G63" i="4"/>
  <c r="H63" i="4"/>
  <c r="L63" i="4"/>
  <c r="I63" i="4" s="1"/>
  <c r="M63" i="4"/>
  <c r="C64" i="4"/>
  <c r="D64" i="4"/>
  <c r="E64" i="4"/>
  <c r="F64" i="4"/>
  <c r="G64" i="4"/>
  <c r="H64" i="4"/>
  <c r="L64" i="4"/>
  <c r="I64" i="4" s="1"/>
  <c r="M64" i="4"/>
  <c r="C65" i="4"/>
  <c r="D65" i="4"/>
  <c r="E65" i="4"/>
  <c r="F65" i="4"/>
  <c r="G65" i="4"/>
  <c r="H65" i="4"/>
  <c r="L65" i="4"/>
  <c r="I65" i="4" s="1"/>
  <c r="M65" i="4"/>
  <c r="C66" i="4"/>
  <c r="D66" i="4"/>
  <c r="F66" i="4"/>
  <c r="G66" i="4"/>
  <c r="H66" i="4"/>
  <c r="L66" i="4"/>
  <c r="I66" i="4" s="1"/>
  <c r="M66" i="4"/>
  <c r="C67" i="4"/>
  <c r="D67" i="4"/>
  <c r="F67" i="4"/>
  <c r="G67" i="4"/>
  <c r="H67" i="4"/>
  <c r="L67" i="4"/>
  <c r="I67" i="4" s="1"/>
  <c r="M67" i="4"/>
  <c r="C68" i="4"/>
  <c r="D68" i="4"/>
  <c r="F68" i="4"/>
  <c r="G68" i="4"/>
  <c r="H68" i="4"/>
  <c r="L68" i="4"/>
  <c r="I68" i="4" s="1"/>
  <c r="M68" i="4"/>
  <c r="C69" i="4"/>
  <c r="D69" i="4"/>
  <c r="E69" i="4"/>
  <c r="F69" i="4"/>
  <c r="G69" i="4"/>
  <c r="L69" i="4"/>
  <c r="M69" i="4"/>
  <c r="A1" i="3"/>
  <c r="A2" i="3"/>
  <c r="A5" i="3"/>
  <c r="C79" i="3"/>
  <c r="D79" i="3"/>
  <c r="F79" i="3"/>
  <c r="H79" i="3"/>
  <c r="M79" i="3"/>
  <c r="J79" i="3" s="1"/>
  <c r="N79" i="3"/>
  <c r="C58" i="3"/>
  <c r="D58" i="3"/>
  <c r="E58" i="3"/>
  <c r="F58" i="3"/>
  <c r="H58" i="3"/>
  <c r="M58" i="3"/>
  <c r="J58" i="3" s="1"/>
  <c r="C13" i="3"/>
  <c r="D13" i="3"/>
  <c r="E13" i="3"/>
  <c r="F13" i="3"/>
  <c r="G13" i="3"/>
  <c r="H13" i="3"/>
  <c r="I13" i="3"/>
  <c r="M13" i="3"/>
  <c r="J13" i="3" s="1"/>
  <c r="N13" i="3"/>
  <c r="C21" i="3"/>
  <c r="D21" i="3"/>
  <c r="E21" i="3"/>
  <c r="F21" i="3"/>
  <c r="G21" i="3"/>
  <c r="H21" i="3"/>
  <c r="M21" i="3"/>
  <c r="J21" i="3" s="1"/>
  <c r="N21" i="3"/>
  <c r="C88" i="3"/>
  <c r="D88" i="3"/>
  <c r="E88" i="3"/>
  <c r="F88" i="3"/>
  <c r="G88" i="3"/>
  <c r="M88" i="3"/>
  <c r="N88" i="3"/>
  <c r="C59" i="3"/>
  <c r="D59" i="3"/>
  <c r="E59" i="3"/>
  <c r="F59" i="3"/>
  <c r="H59" i="3"/>
  <c r="M59" i="3"/>
  <c r="J59" i="3" s="1"/>
  <c r="C14" i="3"/>
  <c r="D14" i="3"/>
  <c r="E14" i="3"/>
  <c r="F14" i="3"/>
  <c r="G14" i="3"/>
  <c r="H14" i="3"/>
  <c r="I14" i="3"/>
  <c r="M14" i="3"/>
  <c r="J14" i="3" s="1"/>
  <c r="N14" i="3"/>
  <c r="C22" i="3"/>
  <c r="D22" i="3"/>
  <c r="E22" i="3"/>
  <c r="F22" i="3"/>
  <c r="G22" i="3"/>
  <c r="H22" i="3"/>
  <c r="M22" i="3"/>
  <c r="J22" i="3" s="1"/>
  <c r="N22" i="3"/>
  <c r="C82" i="3"/>
  <c r="D82" i="3"/>
  <c r="E82" i="3"/>
  <c r="F82" i="3"/>
  <c r="H82" i="3"/>
  <c r="M82" i="3"/>
  <c r="J82" i="3" s="1"/>
  <c r="N82" i="3"/>
  <c r="C40" i="3"/>
  <c r="D40" i="3"/>
  <c r="E40" i="3"/>
  <c r="F40" i="3"/>
  <c r="G40" i="3"/>
  <c r="H40" i="3"/>
  <c r="M40" i="3"/>
  <c r="J40" i="3" s="1"/>
  <c r="N40" i="3"/>
  <c r="C56" i="3"/>
  <c r="D56" i="3"/>
  <c r="E56" i="3"/>
  <c r="F56" i="3"/>
  <c r="G56" i="3"/>
  <c r="H56" i="3"/>
  <c r="J56" i="3"/>
  <c r="C85" i="3"/>
  <c r="D85" i="3"/>
  <c r="E85" i="3"/>
  <c r="F85" i="3"/>
  <c r="G85" i="3"/>
  <c r="H85" i="3"/>
  <c r="M85" i="3"/>
  <c r="N85" i="3"/>
  <c r="C76" i="3"/>
  <c r="D76" i="3"/>
  <c r="E76" i="3"/>
  <c r="F76" i="3"/>
  <c r="G76" i="3"/>
  <c r="H76" i="3"/>
  <c r="J76" i="3"/>
  <c r="C47" i="3"/>
  <c r="D47" i="3"/>
  <c r="E47" i="3"/>
  <c r="F47" i="3"/>
  <c r="G47" i="3"/>
  <c r="H47" i="3"/>
  <c r="J47" i="3"/>
  <c r="C54" i="3"/>
  <c r="D54" i="3"/>
  <c r="E54" i="3"/>
  <c r="F54" i="3"/>
  <c r="G54" i="3"/>
  <c r="H54" i="3"/>
  <c r="J54" i="3"/>
  <c r="C24" i="3"/>
  <c r="D24" i="3"/>
  <c r="E24" i="3"/>
  <c r="F24" i="3"/>
  <c r="G24" i="3"/>
  <c r="H24" i="3"/>
  <c r="J24" i="3"/>
  <c r="C89" i="3"/>
  <c r="D89" i="3"/>
  <c r="F89" i="3"/>
  <c r="G89" i="3"/>
  <c r="M89" i="3"/>
  <c r="N89" i="3"/>
  <c r="C84" i="3"/>
  <c r="D84" i="3"/>
  <c r="F84" i="3"/>
  <c r="H84" i="3"/>
  <c r="M84" i="3"/>
  <c r="N84" i="3"/>
  <c r="C26" i="3"/>
  <c r="D26" i="3"/>
  <c r="E26" i="3"/>
  <c r="F26" i="3"/>
  <c r="G26" i="3"/>
  <c r="H26" i="3"/>
  <c r="M26" i="3"/>
  <c r="J26" i="3" s="1"/>
  <c r="N26" i="3"/>
  <c r="C27" i="3"/>
  <c r="D27" i="3"/>
  <c r="E27" i="3"/>
  <c r="F27" i="3"/>
  <c r="G27" i="3"/>
  <c r="H27" i="3"/>
  <c r="M27" i="3"/>
  <c r="J27" i="3" s="1"/>
  <c r="N27" i="3"/>
  <c r="C31" i="3"/>
  <c r="D31" i="3"/>
  <c r="E31" i="3"/>
  <c r="F31" i="3"/>
  <c r="G31" i="3"/>
  <c r="H31" i="3"/>
  <c r="M31" i="3"/>
  <c r="J31" i="3" s="1"/>
  <c r="N31" i="3"/>
  <c r="C72" i="3"/>
  <c r="D72" i="3"/>
  <c r="E72" i="3"/>
  <c r="F72" i="3"/>
  <c r="H72" i="3"/>
  <c r="M72" i="3"/>
  <c r="J72" i="3" s="1"/>
  <c r="N72" i="3"/>
  <c r="C17" i="3"/>
  <c r="D17" i="3"/>
  <c r="E17" i="3"/>
  <c r="F17" i="3"/>
  <c r="G17" i="3"/>
  <c r="H17" i="3"/>
  <c r="I17" i="3"/>
  <c r="M17" i="3"/>
  <c r="J17" i="3" s="1"/>
  <c r="N17" i="3"/>
  <c r="C42" i="3"/>
  <c r="D42" i="3"/>
  <c r="E42" i="3"/>
  <c r="F42" i="3"/>
  <c r="G42" i="3"/>
  <c r="H42" i="3"/>
  <c r="M42" i="3"/>
  <c r="J42" i="3" s="1"/>
  <c r="N42" i="3"/>
  <c r="C90" i="3"/>
  <c r="D90" i="3"/>
  <c r="F90" i="3"/>
  <c r="G90" i="3"/>
  <c r="M90" i="3"/>
  <c r="N90" i="3"/>
  <c r="C50" i="3"/>
  <c r="D50" i="3"/>
  <c r="E50" i="3"/>
  <c r="F50" i="3"/>
  <c r="G50" i="3"/>
  <c r="H50" i="3"/>
  <c r="J50" i="3"/>
  <c r="C15" i="3"/>
  <c r="D15" i="3"/>
  <c r="E15" i="3"/>
  <c r="F15" i="3"/>
  <c r="G15" i="3"/>
  <c r="H15" i="3"/>
  <c r="I15" i="3"/>
  <c r="M15" i="3"/>
  <c r="J15" i="3" s="1"/>
  <c r="N15" i="3"/>
  <c r="C57" i="3"/>
  <c r="D57" i="3"/>
  <c r="E57" i="3"/>
  <c r="F57" i="3"/>
  <c r="H57" i="3"/>
  <c r="M57" i="3"/>
  <c r="J57" i="3" s="1"/>
  <c r="C91" i="3"/>
  <c r="D91" i="3"/>
  <c r="F91" i="3"/>
  <c r="G91" i="3"/>
  <c r="M91" i="3"/>
  <c r="N91" i="3"/>
  <c r="C66" i="3"/>
  <c r="D66" i="3"/>
  <c r="F66" i="3"/>
  <c r="G66" i="3"/>
  <c r="H66" i="3"/>
  <c r="M66" i="3"/>
  <c r="J66" i="3" s="1"/>
  <c r="C18" i="3"/>
  <c r="D18" i="3"/>
  <c r="E18" i="3"/>
  <c r="F18" i="3"/>
  <c r="G18" i="3"/>
  <c r="H18" i="3"/>
  <c r="I18" i="3"/>
  <c r="M18" i="3"/>
  <c r="J18" i="3" s="1"/>
  <c r="N18" i="3"/>
  <c r="C33" i="3"/>
  <c r="D33" i="3"/>
  <c r="E33" i="3"/>
  <c r="F33" i="3"/>
  <c r="G33" i="3"/>
  <c r="H33" i="3"/>
  <c r="M33" i="3"/>
  <c r="J33" i="3" s="1"/>
  <c r="N33" i="3"/>
  <c r="C52" i="3"/>
  <c r="D52" i="3"/>
  <c r="E52" i="3"/>
  <c r="F52" i="3"/>
  <c r="G52" i="3"/>
  <c r="H52" i="3"/>
  <c r="J52" i="3"/>
  <c r="C67" i="3"/>
  <c r="D67" i="3"/>
  <c r="E67" i="3"/>
  <c r="F67" i="3"/>
  <c r="G67" i="3"/>
  <c r="H67" i="3"/>
  <c r="M67" i="3"/>
  <c r="J67" i="3" s="1"/>
  <c r="C20" i="3"/>
  <c r="D20" i="3"/>
  <c r="E20" i="3"/>
  <c r="F20" i="3"/>
  <c r="G20" i="3"/>
  <c r="H20" i="3"/>
  <c r="I20" i="3"/>
  <c r="M20" i="3"/>
  <c r="J20" i="3" s="1"/>
  <c r="N20" i="3"/>
  <c r="C62" i="3"/>
  <c r="D62" i="3"/>
  <c r="E62" i="3"/>
  <c r="F62" i="3"/>
  <c r="G62" i="3"/>
  <c r="H62" i="3"/>
  <c r="M62" i="3"/>
  <c r="J62" i="3" s="1"/>
  <c r="C75" i="3"/>
  <c r="D75" i="3"/>
  <c r="F75" i="3"/>
  <c r="G75" i="3"/>
  <c r="H75" i="3"/>
  <c r="M75" i="3"/>
  <c r="J75" i="3" s="1"/>
  <c r="N75" i="3"/>
  <c r="C68" i="3"/>
  <c r="D68" i="3"/>
  <c r="E68" i="3"/>
  <c r="F68" i="3"/>
  <c r="G68" i="3"/>
  <c r="H68" i="3"/>
  <c r="M68" i="3"/>
  <c r="J68" i="3" s="1"/>
  <c r="C28" i="3"/>
  <c r="D28" i="3"/>
  <c r="F28" i="3"/>
  <c r="G28" i="3"/>
  <c r="H28" i="3"/>
  <c r="M28" i="3"/>
  <c r="J28" i="3" s="1"/>
  <c r="N28" i="3"/>
  <c r="C48" i="3"/>
  <c r="D48" i="3"/>
  <c r="E48" i="3"/>
  <c r="F48" i="3"/>
  <c r="G48" i="3"/>
  <c r="H48" i="3"/>
  <c r="J48" i="3"/>
  <c r="C92" i="3"/>
  <c r="D92" i="3"/>
  <c r="E92" i="3"/>
  <c r="F92" i="3"/>
  <c r="G92" i="3"/>
  <c r="M92" i="3"/>
  <c r="N92" i="3"/>
  <c r="C60" i="3"/>
  <c r="D60" i="3"/>
  <c r="F60" i="3"/>
  <c r="H60" i="3"/>
  <c r="M60" i="3"/>
  <c r="J60" i="3" s="1"/>
  <c r="C23" i="3"/>
  <c r="D23" i="3"/>
  <c r="E23" i="3"/>
  <c r="F23" i="3"/>
  <c r="G23" i="3"/>
  <c r="H23" i="3"/>
  <c r="M23" i="3"/>
  <c r="J23" i="3" s="1"/>
  <c r="N23" i="3"/>
  <c r="C63" i="3"/>
  <c r="D63" i="3"/>
  <c r="E63" i="3"/>
  <c r="F63" i="3"/>
  <c r="H63" i="3"/>
  <c r="M63" i="3"/>
  <c r="J63" i="3" s="1"/>
  <c r="C38" i="3"/>
  <c r="D38" i="3"/>
  <c r="E38" i="3"/>
  <c r="F38" i="3"/>
  <c r="G38" i="3"/>
  <c r="H38" i="3"/>
  <c r="M38" i="3"/>
  <c r="J38" i="3" s="1"/>
  <c r="N38" i="3"/>
  <c r="C51" i="3"/>
  <c r="D51" i="3"/>
  <c r="E51" i="3"/>
  <c r="F51" i="3"/>
  <c r="G51" i="3"/>
  <c r="H51" i="3"/>
  <c r="J51" i="3"/>
  <c r="C32" i="3"/>
  <c r="D32" i="3"/>
  <c r="E32" i="3"/>
  <c r="F32" i="3"/>
  <c r="G32" i="3"/>
  <c r="H32" i="3"/>
  <c r="M32" i="3"/>
  <c r="J32" i="3" s="1"/>
  <c r="N32" i="3"/>
  <c r="C86" i="3"/>
  <c r="D86" i="3"/>
  <c r="E86" i="3"/>
  <c r="F86" i="3"/>
  <c r="G86" i="3"/>
  <c r="H86" i="3"/>
  <c r="M86" i="3"/>
  <c r="N86" i="3"/>
  <c r="C34" i="3"/>
  <c r="D34" i="3"/>
  <c r="E34" i="3"/>
  <c r="F34" i="3"/>
  <c r="G34" i="3"/>
  <c r="H34" i="3"/>
  <c r="M34" i="3"/>
  <c r="J34" i="3" s="1"/>
  <c r="N34" i="3"/>
  <c r="C73" i="3"/>
  <c r="D73" i="3"/>
  <c r="E73" i="3"/>
  <c r="F73" i="3"/>
  <c r="G73" i="3"/>
  <c r="H73" i="3"/>
  <c r="M73" i="3"/>
  <c r="J73" i="3" s="1"/>
  <c r="N73" i="3"/>
  <c r="C43" i="3"/>
  <c r="D43" i="3"/>
  <c r="E43" i="3"/>
  <c r="F43" i="3"/>
  <c r="G43" i="3"/>
  <c r="H43" i="3"/>
  <c r="M43" i="3"/>
  <c r="J43" i="3" s="1"/>
  <c r="N43" i="3"/>
  <c r="C44" i="3"/>
  <c r="D44" i="3"/>
  <c r="E44" i="3"/>
  <c r="F44" i="3"/>
  <c r="G44" i="3"/>
  <c r="H44" i="3"/>
  <c r="M44" i="3"/>
  <c r="J44" i="3" s="1"/>
  <c r="N44" i="3"/>
  <c r="C53" i="3"/>
  <c r="D53" i="3"/>
  <c r="E53" i="3"/>
  <c r="F53" i="3"/>
  <c r="G53" i="3"/>
  <c r="H53" i="3"/>
  <c r="J53" i="3"/>
  <c r="C77" i="3"/>
  <c r="D77" i="3"/>
  <c r="F77" i="3"/>
  <c r="G77" i="3"/>
  <c r="H77" i="3"/>
  <c r="J77" i="3"/>
  <c r="C25" i="3"/>
  <c r="D25" i="3"/>
  <c r="E25" i="3"/>
  <c r="F25" i="3"/>
  <c r="G25" i="3"/>
  <c r="H25" i="3"/>
  <c r="C83" i="3"/>
  <c r="D83" i="3"/>
  <c r="E83" i="3"/>
  <c r="F83" i="3"/>
  <c r="M83" i="3"/>
  <c r="N83" i="3"/>
  <c r="C65" i="3"/>
  <c r="D65" i="3"/>
  <c r="E65" i="3"/>
  <c r="F65" i="3"/>
  <c r="G65" i="3"/>
  <c r="H65" i="3"/>
  <c r="M65" i="3"/>
  <c r="J65" i="3" s="1"/>
  <c r="C64" i="3"/>
  <c r="D64" i="3"/>
  <c r="E64" i="3"/>
  <c r="F64" i="3"/>
  <c r="G64" i="3"/>
  <c r="H64" i="3"/>
  <c r="M64" i="3"/>
  <c r="J64" i="3" s="1"/>
  <c r="C19" i="3"/>
  <c r="D19" i="3"/>
  <c r="E19" i="3"/>
  <c r="F19" i="3"/>
  <c r="G19" i="3"/>
  <c r="H19" i="3"/>
  <c r="I19" i="3"/>
  <c r="M19" i="3"/>
  <c r="J19" i="3" s="1"/>
  <c r="N19" i="3"/>
  <c r="C41" i="3"/>
  <c r="D41" i="3"/>
  <c r="E41" i="3"/>
  <c r="F41" i="3"/>
  <c r="G41" i="3"/>
  <c r="H41" i="3"/>
  <c r="M41" i="3"/>
  <c r="J41" i="3" s="1"/>
  <c r="N41" i="3"/>
  <c r="C69" i="3"/>
  <c r="D69" i="3"/>
  <c r="E69" i="3"/>
  <c r="F69" i="3"/>
  <c r="G69" i="3"/>
  <c r="H69" i="3"/>
  <c r="M69" i="3"/>
  <c r="J69" i="3" s="1"/>
  <c r="C80" i="3"/>
  <c r="D80" i="3"/>
  <c r="F80" i="3"/>
  <c r="H80" i="3"/>
  <c r="M80" i="3"/>
  <c r="J80" i="3" s="1"/>
  <c r="C29" i="3"/>
  <c r="D29" i="3"/>
  <c r="E29" i="3"/>
  <c r="F29" i="3"/>
  <c r="G29" i="3"/>
  <c r="H29" i="3"/>
  <c r="M29" i="3"/>
  <c r="J29" i="3" s="1"/>
  <c r="N29" i="3"/>
  <c r="C93" i="3"/>
  <c r="D93" i="3"/>
  <c r="E93" i="3"/>
  <c r="F93" i="3"/>
  <c r="G93" i="3"/>
  <c r="M93" i="3"/>
  <c r="N93" i="3"/>
  <c r="C39" i="3"/>
  <c r="D39" i="3"/>
  <c r="E39" i="3"/>
  <c r="F39" i="3"/>
  <c r="G39" i="3"/>
  <c r="H39" i="3"/>
  <c r="M39" i="3"/>
  <c r="J39" i="3" s="1"/>
  <c r="N39" i="3"/>
  <c r="C70" i="3"/>
  <c r="D70" i="3"/>
  <c r="E70" i="3"/>
  <c r="F70" i="3"/>
  <c r="H70" i="3"/>
  <c r="M70" i="3"/>
  <c r="J70" i="3" s="1"/>
  <c r="N70" i="3"/>
  <c r="C16" i="3"/>
  <c r="D16" i="3"/>
  <c r="E16" i="3"/>
  <c r="F16" i="3"/>
  <c r="G16" i="3"/>
  <c r="H16" i="3"/>
  <c r="I16" i="3"/>
  <c r="M16" i="3"/>
  <c r="J16" i="3" s="1"/>
  <c r="N16" i="3"/>
  <c r="C94" i="3"/>
  <c r="D94" i="3"/>
  <c r="E94" i="3"/>
  <c r="F94" i="3"/>
  <c r="G94" i="3"/>
  <c r="M94" i="3"/>
  <c r="N94" i="3"/>
  <c r="C74" i="3"/>
  <c r="D74" i="3"/>
  <c r="E74" i="3"/>
  <c r="F74" i="3"/>
  <c r="G74" i="3"/>
  <c r="H74" i="3"/>
  <c r="M74" i="3"/>
  <c r="J74" i="3" s="1"/>
  <c r="N74" i="3"/>
  <c r="C95" i="3"/>
  <c r="D95" i="3"/>
  <c r="E95" i="3"/>
  <c r="F95" i="3"/>
  <c r="G95" i="3"/>
  <c r="M95" i="3"/>
  <c r="N95" i="3"/>
  <c r="C30" i="3"/>
  <c r="D30" i="3"/>
  <c r="E30" i="3"/>
  <c r="F30" i="3"/>
  <c r="G30" i="3"/>
  <c r="H30" i="3"/>
  <c r="M30" i="3"/>
  <c r="J30" i="3" s="1"/>
  <c r="N30" i="3"/>
  <c r="C45" i="3"/>
  <c r="D45" i="3"/>
  <c r="E45" i="3"/>
  <c r="F45" i="3"/>
  <c r="G45" i="3"/>
  <c r="H45" i="3"/>
  <c r="M45" i="3"/>
  <c r="J45" i="3" s="1"/>
  <c r="H71" i="3"/>
  <c r="M71" i="3"/>
  <c r="J71" i="3" s="1"/>
  <c r="N71" i="3"/>
  <c r="C78" i="3"/>
  <c r="D78" i="3"/>
  <c r="F78" i="3"/>
  <c r="H78" i="3"/>
  <c r="J78" i="3"/>
  <c r="C35" i="3"/>
  <c r="D35" i="3"/>
  <c r="E35" i="3"/>
  <c r="F35" i="3"/>
  <c r="G35" i="3"/>
  <c r="H35" i="3"/>
  <c r="M35" i="3"/>
  <c r="J35" i="3" s="1"/>
  <c r="N35" i="3"/>
  <c r="C61" i="3"/>
  <c r="D61" i="3"/>
  <c r="F61" i="3"/>
  <c r="G61" i="3"/>
  <c r="H61" i="3"/>
  <c r="M61" i="3"/>
  <c r="J61" i="3" s="1"/>
  <c r="C55" i="3"/>
  <c r="D55" i="3"/>
  <c r="E55" i="3"/>
  <c r="F55" i="3"/>
  <c r="G55" i="3"/>
  <c r="H55" i="3"/>
  <c r="J55" i="3"/>
  <c r="C37" i="3"/>
  <c r="D37" i="3"/>
  <c r="E37" i="3"/>
  <c r="F37" i="3"/>
  <c r="G37" i="3"/>
  <c r="H37" i="3"/>
  <c r="M37" i="3"/>
  <c r="J37" i="3" s="1"/>
  <c r="N37" i="3"/>
  <c r="C87" i="3"/>
  <c r="D87" i="3"/>
  <c r="E87" i="3"/>
  <c r="F87" i="3"/>
  <c r="G87" i="3"/>
  <c r="H87" i="3"/>
  <c r="M87" i="3"/>
  <c r="N87" i="3"/>
  <c r="C81" i="3"/>
  <c r="D81" i="3"/>
  <c r="F81" i="3"/>
  <c r="H81" i="3"/>
  <c r="M81" i="3"/>
  <c r="J81" i="3" s="1"/>
  <c r="N81" i="3"/>
  <c r="C46" i="3"/>
  <c r="D46" i="3"/>
  <c r="E46" i="3"/>
  <c r="F46" i="3"/>
  <c r="G46" i="3"/>
  <c r="H46" i="3"/>
  <c r="M46" i="3"/>
  <c r="J46" i="3" s="1"/>
  <c r="C49" i="3"/>
  <c r="D49" i="3"/>
  <c r="E49" i="3"/>
  <c r="F49" i="3"/>
  <c r="G49" i="3"/>
  <c r="H49" i="3"/>
  <c r="J49" i="3"/>
  <c r="C124" i="3"/>
  <c r="D124" i="3"/>
  <c r="F124" i="3"/>
  <c r="G124" i="3"/>
  <c r="H124" i="3"/>
  <c r="M124" i="3"/>
  <c r="J124" i="3" s="1"/>
  <c r="N124" i="3"/>
  <c r="C122" i="3"/>
  <c r="D122" i="3"/>
  <c r="E122" i="3"/>
  <c r="F122" i="3"/>
  <c r="G122" i="3"/>
  <c r="H122" i="3"/>
  <c r="M122" i="3"/>
  <c r="J122" i="3" s="1"/>
  <c r="N122" i="3"/>
  <c r="C105" i="3"/>
  <c r="D105" i="3"/>
  <c r="E105" i="3"/>
  <c r="F105" i="3"/>
  <c r="G105" i="3"/>
  <c r="H105" i="3"/>
  <c r="I105" i="3"/>
  <c r="M105" i="3"/>
  <c r="J105" i="3" s="1"/>
  <c r="N105" i="3"/>
  <c r="C115" i="3"/>
  <c r="D115" i="3"/>
  <c r="E115" i="3"/>
  <c r="F115" i="3"/>
  <c r="G115" i="3"/>
  <c r="H115" i="3"/>
  <c r="M115" i="3"/>
  <c r="J115" i="3" s="1"/>
  <c r="N115" i="3"/>
  <c r="C123" i="3"/>
  <c r="D123" i="3"/>
  <c r="F123" i="3"/>
  <c r="G123" i="3"/>
  <c r="H123" i="3"/>
  <c r="M123" i="3"/>
  <c r="J123" i="3" s="1"/>
  <c r="N123" i="3"/>
  <c r="C119" i="3"/>
  <c r="D119" i="3"/>
  <c r="E119" i="3"/>
  <c r="F119" i="3"/>
  <c r="G119" i="3"/>
  <c r="H119" i="3"/>
  <c r="M119" i="3"/>
  <c r="J119" i="3" s="1"/>
  <c r="N119" i="3"/>
  <c r="C107" i="3"/>
  <c r="D107" i="3"/>
  <c r="E107" i="3"/>
  <c r="F107" i="3"/>
  <c r="G107" i="3"/>
  <c r="H107" i="3"/>
  <c r="I107" i="3"/>
  <c r="M107" i="3"/>
  <c r="J107" i="3" s="1"/>
  <c r="N107" i="3"/>
  <c r="C111" i="3"/>
  <c r="D111" i="3"/>
  <c r="F111" i="3"/>
  <c r="H111" i="3"/>
  <c r="M111" i="3"/>
  <c r="J111" i="3" s="1"/>
  <c r="N111" i="3"/>
  <c r="C103" i="3"/>
  <c r="D103" i="3"/>
  <c r="E103" i="3"/>
  <c r="F103" i="3"/>
  <c r="G103" i="3"/>
  <c r="H103" i="3"/>
  <c r="I103" i="3"/>
  <c r="M103" i="3"/>
  <c r="J103" i="3" s="1"/>
  <c r="N103" i="3"/>
  <c r="C120" i="3"/>
  <c r="D120" i="3"/>
  <c r="E120" i="3"/>
  <c r="F120" i="3"/>
  <c r="G120" i="3"/>
  <c r="H120" i="3"/>
  <c r="M120" i="3"/>
  <c r="J120" i="3" s="1"/>
  <c r="N120" i="3"/>
  <c r="C104" i="3"/>
  <c r="D104" i="3"/>
  <c r="E104" i="3"/>
  <c r="F104" i="3"/>
  <c r="G104" i="3"/>
  <c r="H104" i="3"/>
  <c r="I104" i="3"/>
  <c r="M104" i="3"/>
  <c r="J104" i="3" s="1"/>
  <c r="N104" i="3"/>
  <c r="C110" i="3"/>
  <c r="D110" i="3"/>
  <c r="E110" i="3"/>
  <c r="F110" i="3"/>
  <c r="G110" i="3"/>
  <c r="H110" i="3"/>
  <c r="M110" i="3"/>
  <c r="J110" i="3" s="1"/>
  <c r="N110" i="3"/>
  <c r="C109" i="3"/>
  <c r="D109" i="3"/>
  <c r="E109" i="3"/>
  <c r="F109" i="3"/>
  <c r="G109" i="3"/>
  <c r="H109" i="3"/>
  <c r="M109" i="3"/>
  <c r="J109" i="3" s="1"/>
  <c r="N109" i="3"/>
  <c r="C118" i="3"/>
  <c r="D118" i="3"/>
  <c r="E118" i="3"/>
  <c r="F118" i="3"/>
  <c r="G118" i="3"/>
  <c r="H118" i="3"/>
  <c r="M118" i="3"/>
  <c r="J118" i="3" s="1"/>
  <c r="N118" i="3"/>
  <c r="C106" i="3"/>
  <c r="D106" i="3"/>
  <c r="E106" i="3"/>
  <c r="F106" i="3"/>
  <c r="G106" i="3"/>
  <c r="H106" i="3"/>
  <c r="I106" i="3"/>
  <c r="M106" i="3"/>
  <c r="J106" i="3" s="1"/>
  <c r="N106" i="3"/>
  <c r="C125" i="3"/>
  <c r="D125" i="3"/>
  <c r="E125" i="3"/>
  <c r="F125" i="3"/>
  <c r="G125" i="3"/>
  <c r="H125" i="3"/>
  <c r="M125" i="3"/>
  <c r="N125" i="3"/>
  <c r="C121" i="3"/>
  <c r="D121" i="3"/>
  <c r="E121" i="3"/>
  <c r="F121" i="3"/>
  <c r="G121" i="3"/>
  <c r="H121" i="3"/>
  <c r="M121" i="3"/>
  <c r="J121" i="3" s="1"/>
  <c r="N121" i="3"/>
  <c r="C116" i="3"/>
  <c r="D116" i="3"/>
  <c r="F116" i="3"/>
  <c r="G116" i="3"/>
  <c r="H116" i="3"/>
  <c r="M116" i="3"/>
  <c r="J116" i="3" s="1"/>
  <c r="N116" i="3"/>
  <c r="C102" i="3"/>
  <c r="D102" i="3"/>
  <c r="E102" i="3"/>
  <c r="F102" i="3"/>
  <c r="G102" i="3"/>
  <c r="H102" i="3"/>
  <c r="I102" i="3"/>
  <c r="M102" i="3"/>
  <c r="J102" i="3" s="1"/>
  <c r="N102" i="3"/>
  <c r="C112" i="3"/>
  <c r="D112" i="3"/>
  <c r="E112" i="3"/>
  <c r="F112" i="3"/>
  <c r="H112" i="3"/>
  <c r="M112" i="3"/>
  <c r="J112" i="3" s="1"/>
  <c r="N112" i="3"/>
  <c r="C117" i="3"/>
  <c r="D117" i="3"/>
  <c r="E117" i="3"/>
  <c r="F117" i="3"/>
  <c r="G117" i="3"/>
  <c r="H117" i="3"/>
  <c r="M117" i="3"/>
  <c r="J117" i="3" s="1"/>
  <c r="N117" i="3"/>
  <c r="C126" i="3"/>
  <c r="D126" i="3"/>
  <c r="E126" i="3"/>
  <c r="F126" i="3"/>
  <c r="G126" i="3"/>
  <c r="M126" i="3"/>
  <c r="N126" i="3"/>
  <c r="C108" i="3"/>
  <c r="D108" i="3"/>
  <c r="E108" i="3"/>
  <c r="F108" i="3"/>
  <c r="G108" i="3"/>
  <c r="H108" i="3"/>
  <c r="I108" i="3"/>
  <c r="M108" i="3"/>
  <c r="J108" i="3" s="1"/>
  <c r="N108" i="3"/>
  <c r="C113" i="3"/>
  <c r="D113" i="3"/>
  <c r="E113" i="3"/>
  <c r="F113" i="3"/>
  <c r="H113" i="3"/>
  <c r="M113" i="3"/>
  <c r="J113" i="3" s="1"/>
  <c r="N113" i="3"/>
  <c r="C101" i="3"/>
  <c r="D101" i="3"/>
  <c r="E101" i="3"/>
  <c r="F101" i="3"/>
  <c r="G101" i="3"/>
  <c r="H101" i="3"/>
  <c r="I101" i="3"/>
  <c r="M101" i="3"/>
  <c r="J101" i="3" s="1"/>
  <c r="N101" i="3"/>
  <c r="C114" i="3"/>
  <c r="D114" i="3"/>
  <c r="E114" i="3"/>
  <c r="F114" i="3"/>
  <c r="G114" i="3"/>
  <c r="H114" i="3"/>
  <c r="M114" i="3"/>
  <c r="J114" i="3" s="1"/>
  <c r="N114" i="3"/>
  <c r="C15" i="2"/>
  <c r="D15" i="2"/>
  <c r="E15" i="2"/>
  <c r="F15" i="2"/>
  <c r="G15" i="2"/>
  <c r="H15" i="2"/>
  <c r="I15" i="2"/>
  <c r="M15" i="2"/>
  <c r="J15" i="2" s="1"/>
  <c r="N15" i="2"/>
  <c r="C16" i="2"/>
  <c r="D16" i="2"/>
  <c r="E16" i="2"/>
  <c r="F16" i="2"/>
  <c r="G16" i="2"/>
  <c r="H16" i="2"/>
  <c r="I16" i="2"/>
  <c r="M16" i="2"/>
  <c r="J16" i="2" s="1"/>
  <c r="N16" i="2"/>
  <c r="C17" i="2"/>
  <c r="D17" i="2"/>
  <c r="E17" i="2"/>
  <c r="F17" i="2"/>
  <c r="G17" i="2"/>
  <c r="H17" i="2"/>
  <c r="I17" i="2"/>
  <c r="M17" i="2"/>
  <c r="J17" i="2" s="1"/>
  <c r="N17" i="2"/>
  <c r="C18" i="2"/>
  <c r="D18" i="2"/>
  <c r="E18" i="2"/>
  <c r="F18" i="2"/>
  <c r="G18" i="2"/>
  <c r="H18" i="2"/>
  <c r="I18" i="2"/>
  <c r="M18" i="2"/>
  <c r="J18" i="2" s="1"/>
  <c r="N18" i="2"/>
  <c r="C19" i="2"/>
  <c r="D19" i="2"/>
  <c r="E19" i="2"/>
  <c r="F19" i="2"/>
  <c r="G19" i="2"/>
  <c r="H19" i="2"/>
  <c r="I19" i="2"/>
  <c r="M19" i="2"/>
  <c r="J19" i="2" s="1"/>
  <c r="N19" i="2"/>
  <c r="C20" i="2"/>
  <c r="D20" i="2"/>
  <c r="E20" i="2"/>
  <c r="F20" i="2"/>
  <c r="G20" i="2"/>
  <c r="H20" i="2"/>
  <c r="I20" i="2"/>
  <c r="M20" i="2"/>
  <c r="J20" i="2" s="1"/>
  <c r="N20" i="2"/>
  <c r="C21" i="2"/>
  <c r="D21" i="2"/>
  <c r="E21" i="2"/>
  <c r="F21" i="2"/>
  <c r="G21" i="2"/>
  <c r="H21" i="2"/>
  <c r="I21" i="2"/>
  <c r="M21" i="2"/>
  <c r="J21" i="2" s="1"/>
  <c r="N21" i="2"/>
  <c r="C22" i="2"/>
  <c r="D22" i="2"/>
  <c r="E22" i="2"/>
  <c r="F22" i="2"/>
  <c r="G22" i="2"/>
  <c r="H22" i="2"/>
  <c r="I22" i="2"/>
  <c r="M22" i="2"/>
  <c r="J22" i="2" s="1"/>
  <c r="N22" i="2"/>
  <c r="C23" i="2"/>
  <c r="D23" i="2"/>
  <c r="E23" i="2"/>
  <c r="F23" i="2"/>
  <c r="G23" i="2"/>
  <c r="H23" i="2"/>
  <c r="I23" i="2"/>
  <c r="M23" i="2"/>
  <c r="J23" i="2" s="1"/>
  <c r="N23" i="2"/>
  <c r="C24" i="2"/>
  <c r="D24" i="2"/>
  <c r="E24" i="2"/>
  <c r="F24" i="2"/>
  <c r="G24" i="2"/>
  <c r="H24" i="2"/>
  <c r="I24" i="2"/>
  <c r="M24" i="2"/>
  <c r="J24" i="2" s="1"/>
  <c r="N24" i="2"/>
  <c r="C25" i="2"/>
  <c r="D25" i="2"/>
  <c r="E25" i="2"/>
  <c r="F25" i="2"/>
  <c r="G25" i="2"/>
  <c r="H25" i="2"/>
  <c r="I25" i="2"/>
  <c r="M25" i="2"/>
  <c r="J25" i="2" s="1"/>
  <c r="N25" i="2"/>
  <c r="C26" i="2"/>
  <c r="D26" i="2"/>
  <c r="E26" i="2"/>
  <c r="F26" i="2"/>
  <c r="G26" i="2"/>
  <c r="H26" i="2"/>
  <c r="I26" i="2"/>
  <c r="M26" i="2"/>
  <c r="J26" i="2" s="1"/>
  <c r="N26" i="2"/>
  <c r="C27" i="2"/>
  <c r="D27" i="2"/>
  <c r="E27" i="2"/>
  <c r="F27" i="2"/>
  <c r="G27" i="2"/>
  <c r="H27" i="2"/>
  <c r="I27" i="2"/>
  <c r="M27" i="2"/>
  <c r="J27" i="2" s="1"/>
  <c r="N27" i="2"/>
  <c r="C28" i="2"/>
  <c r="D28" i="2"/>
  <c r="E28" i="2"/>
  <c r="F28" i="2"/>
  <c r="G28" i="2"/>
  <c r="H28" i="2"/>
  <c r="I28" i="2"/>
  <c r="M28" i="2"/>
  <c r="J28" i="2" s="1"/>
  <c r="N28" i="2"/>
  <c r="C29" i="2"/>
  <c r="D29" i="2"/>
  <c r="E29" i="2"/>
  <c r="F29" i="2"/>
  <c r="G29" i="2"/>
  <c r="H29" i="2"/>
  <c r="I29" i="2"/>
  <c r="M29" i="2"/>
  <c r="J29" i="2" s="1"/>
  <c r="N29" i="2"/>
  <c r="C30" i="2"/>
  <c r="D30" i="2"/>
  <c r="E30" i="2"/>
  <c r="F30" i="2"/>
  <c r="G30" i="2"/>
  <c r="H30" i="2"/>
  <c r="I30" i="2"/>
  <c r="M30" i="2"/>
  <c r="J30" i="2" s="1"/>
  <c r="N30" i="2"/>
  <c r="C31" i="2"/>
  <c r="D31" i="2"/>
  <c r="F31" i="2"/>
  <c r="G31" i="2"/>
  <c r="H31" i="2"/>
  <c r="M31" i="2"/>
  <c r="J31" i="2" s="1"/>
  <c r="N31" i="2"/>
  <c r="C32" i="2"/>
  <c r="D32" i="2"/>
  <c r="E32" i="2"/>
  <c r="F32" i="2"/>
  <c r="G32" i="2"/>
  <c r="H32" i="2"/>
  <c r="J32" i="2"/>
  <c r="M32" i="2"/>
  <c r="N32" i="2"/>
  <c r="C33" i="2"/>
  <c r="D33" i="2"/>
  <c r="E33" i="2"/>
  <c r="F33" i="2"/>
  <c r="G33" i="2"/>
  <c r="H33" i="2"/>
  <c r="M33" i="2"/>
  <c r="J33" i="2" s="1"/>
  <c r="N33" i="2"/>
  <c r="C34" i="2"/>
  <c r="D34" i="2"/>
  <c r="E34" i="2"/>
  <c r="F34" i="2"/>
  <c r="G34" i="2"/>
  <c r="H34" i="2"/>
  <c r="M34" i="2"/>
  <c r="J34" i="2" s="1"/>
  <c r="N34" i="2"/>
  <c r="C35" i="2"/>
  <c r="D35" i="2"/>
  <c r="F35" i="2"/>
  <c r="G35" i="2"/>
  <c r="H35" i="2"/>
  <c r="M35" i="2"/>
  <c r="J35" i="2" s="1"/>
  <c r="N35" i="2"/>
  <c r="C36" i="2"/>
  <c r="D36" i="2"/>
  <c r="E36" i="2"/>
  <c r="F36" i="2"/>
  <c r="G36" i="2"/>
  <c r="H36" i="2"/>
  <c r="M36" i="2"/>
  <c r="J36" i="2" s="1"/>
  <c r="N36" i="2"/>
  <c r="C37" i="2"/>
  <c r="D37" i="2"/>
  <c r="E37" i="2"/>
  <c r="F37" i="2"/>
  <c r="G37" i="2"/>
  <c r="H37" i="2"/>
  <c r="M37" i="2"/>
  <c r="J37" i="2" s="1"/>
  <c r="N37" i="2"/>
  <c r="C38" i="2"/>
  <c r="D38" i="2"/>
  <c r="E38" i="2"/>
  <c r="F38" i="2"/>
  <c r="G38" i="2"/>
  <c r="H38" i="2"/>
  <c r="M38" i="2"/>
  <c r="J38" i="2" s="1"/>
  <c r="N38" i="2"/>
  <c r="C39" i="2"/>
  <c r="D39" i="2"/>
  <c r="E39" i="2"/>
  <c r="F39" i="2"/>
  <c r="G39" i="2"/>
  <c r="H39" i="2"/>
  <c r="M39" i="2"/>
  <c r="J39" i="2" s="1"/>
  <c r="N39" i="2"/>
  <c r="C40" i="2"/>
  <c r="D40" i="2"/>
  <c r="E40" i="2"/>
  <c r="F40" i="2"/>
  <c r="G40" i="2"/>
  <c r="H40" i="2"/>
  <c r="M40" i="2"/>
  <c r="J40" i="2" s="1"/>
  <c r="N40" i="2"/>
  <c r="C41" i="2"/>
  <c r="D41" i="2"/>
  <c r="E41" i="2"/>
  <c r="F41" i="2"/>
  <c r="G41" i="2"/>
  <c r="H41" i="2"/>
  <c r="J41" i="2"/>
  <c r="M41" i="2"/>
  <c r="N41" i="2"/>
  <c r="C42" i="2"/>
  <c r="D42" i="2"/>
  <c r="E42" i="2"/>
  <c r="F42" i="2"/>
  <c r="G42" i="2"/>
  <c r="H42" i="2"/>
  <c r="M42" i="2"/>
  <c r="J42" i="2" s="1"/>
  <c r="N42" i="2"/>
  <c r="C43" i="2"/>
  <c r="D43" i="2"/>
  <c r="E43" i="2"/>
  <c r="F43" i="2"/>
  <c r="G43" i="2"/>
  <c r="H43" i="2"/>
  <c r="M43" i="2"/>
  <c r="J43" i="2" s="1"/>
  <c r="N43" i="2"/>
  <c r="C44" i="2"/>
  <c r="D44" i="2"/>
  <c r="E44" i="2"/>
  <c r="F44" i="2"/>
  <c r="G44" i="2"/>
  <c r="H44" i="2"/>
  <c r="M44" i="2"/>
  <c r="J44" i="2" s="1"/>
  <c r="N44" i="2"/>
  <c r="C45" i="2"/>
  <c r="D45" i="2"/>
  <c r="E45" i="2"/>
  <c r="F45" i="2"/>
  <c r="G45" i="2"/>
  <c r="H45" i="2"/>
  <c r="M45" i="2"/>
  <c r="J45" i="2" s="1"/>
  <c r="N45" i="2"/>
  <c r="C46" i="2"/>
  <c r="D46" i="2"/>
  <c r="E46" i="2"/>
  <c r="F46" i="2"/>
  <c r="H46" i="2"/>
  <c r="M46" i="2"/>
  <c r="J46" i="2" s="1"/>
  <c r="N46" i="2"/>
  <c r="C47" i="2"/>
  <c r="D47" i="2"/>
  <c r="E47" i="2"/>
  <c r="F47" i="2"/>
  <c r="G47" i="2"/>
  <c r="H47" i="2"/>
  <c r="M47" i="2"/>
  <c r="J47" i="2" s="1"/>
  <c r="N47" i="2"/>
  <c r="C48" i="2"/>
  <c r="D48" i="2"/>
  <c r="E48" i="2"/>
  <c r="F48" i="2"/>
  <c r="G48" i="2"/>
  <c r="H48" i="2"/>
  <c r="M48" i="2"/>
  <c r="J48" i="2" s="1"/>
  <c r="N48" i="2"/>
  <c r="C49" i="2"/>
  <c r="D49" i="2"/>
  <c r="F49" i="2"/>
  <c r="G49" i="2"/>
  <c r="H49" i="2"/>
  <c r="M49" i="2"/>
  <c r="J49" i="2" s="1"/>
  <c r="N49" i="2"/>
  <c r="C50" i="2"/>
  <c r="D50" i="2"/>
  <c r="E50" i="2"/>
  <c r="F50" i="2"/>
  <c r="G50" i="2"/>
  <c r="H50" i="2"/>
  <c r="M50" i="2"/>
  <c r="J50" i="2" s="1"/>
  <c r="N50" i="2"/>
  <c r="C51" i="2"/>
  <c r="D51" i="2"/>
  <c r="E51" i="2"/>
  <c r="F51" i="2"/>
  <c r="G51" i="2"/>
  <c r="H51" i="2"/>
  <c r="J51" i="2"/>
  <c r="M51" i="2"/>
  <c r="N51" i="2"/>
  <c r="C52" i="2"/>
  <c r="D52" i="2"/>
  <c r="E52" i="2"/>
  <c r="F52" i="2"/>
  <c r="G52" i="2"/>
  <c r="H52" i="2"/>
  <c r="M52" i="2"/>
  <c r="J52" i="2" s="1"/>
  <c r="N52" i="2"/>
  <c r="C53" i="2"/>
  <c r="D53" i="2"/>
  <c r="E53" i="2"/>
  <c r="F53" i="2"/>
  <c r="G53" i="2"/>
  <c r="H53" i="2"/>
  <c r="M53" i="2"/>
  <c r="J53" i="2" s="1"/>
  <c r="N53" i="2"/>
  <c r="C54" i="2"/>
  <c r="D54" i="2"/>
  <c r="E54" i="2"/>
  <c r="F54" i="2"/>
  <c r="G54" i="2"/>
  <c r="H54" i="2"/>
  <c r="M54" i="2"/>
  <c r="J54" i="2" s="1"/>
  <c r="N54" i="2"/>
  <c r="C55" i="2"/>
  <c r="D55" i="2"/>
  <c r="E55" i="2"/>
  <c r="F55" i="2"/>
  <c r="G55" i="2"/>
  <c r="H55" i="2"/>
  <c r="M55" i="2"/>
  <c r="J55" i="2" s="1"/>
  <c r="N55" i="2"/>
  <c r="C56" i="2"/>
  <c r="D56" i="2"/>
  <c r="E56" i="2"/>
  <c r="F56" i="2"/>
  <c r="H56" i="2"/>
  <c r="M56" i="2"/>
  <c r="J56" i="2" s="1"/>
  <c r="N56" i="2"/>
  <c r="C57" i="2"/>
  <c r="D57" i="2"/>
  <c r="E57" i="2"/>
  <c r="F57" i="2"/>
  <c r="G57" i="2"/>
  <c r="H57" i="2"/>
  <c r="M57" i="2"/>
  <c r="J57" i="2" s="1"/>
  <c r="N57" i="2"/>
  <c r="C58" i="2"/>
  <c r="D58" i="2"/>
  <c r="F58" i="2"/>
  <c r="G58" i="2"/>
  <c r="H58" i="2"/>
  <c r="M58" i="2"/>
  <c r="J58" i="2" s="1"/>
  <c r="N58" i="2"/>
  <c r="C59" i="2"/>
  <c r="D59" i="2"/>
  <c r="E59" i="2"/>
  <c r="F59" i="2"/>
  <c r="G59" i="2"/>
  <c r="H59" i="2"/>
  <c r="M59" i="2"/>
  <c r="J59" i="2" s="1"/>
  <c r="N59" i="2"/>
  <c r="C60" i="2"/>
  <c r="D60" i="2"/>
  <c r="E60" i="2"/>
  <c r="F60" i="2"/>
  <c r="G60" i="2"/>
  <c r="H60" i="2"/>
  <c r="M60" i="2"/>
  <c r="J60" i="2" s="1"/>
  <c r="N60" i="2"/>
  <c r="C61" i="2"/>
  <c r="D61" i="2"/>
  <c r="E61" i="2"/>
  <c r="F61" i="2"/>
  <c r="G61" i="2"/>
  <c r="H61" i="2"/>
  <c r="M61" i="2"/>
  <c r="J61" i="2" s="1"/>
  <c r="N61" i="2"/>
  <c r="C62" i="2"/>
  <c r="D62" i="2"/>
  <c r="F62" i="2"/>
  <c r="H62" i="2"/>
  <c r="M62" i="2"/>
  <c r="J62" i="2" s="1"/>
  <c r="N62" i="2"/>
  <c r="C63" i="2"/>
  <c r="D63" i="2"/>
  <c r="F63" i="2"/>
  <c r="G63" i="2"/>
  <c r="H63" i="2"/>
  <c r="M63" i="2"/>
  <c r="J63" i="2" s="1"/>
  <c r="N63" i="2"/>
  <c r="C64" i="2"/>
  <c r="D64" i="2"/>
  <c r="F64" i="2"/>
  <c r="G64" i="2"/>
  <c r="H64" i="2"/>
  <c r="M64" i="2"/>
  <c r="J64" i="2" s="1"/>
  <c r="N64" i="2"/>
  <c r="C65" i="2"/>
  <c r="D65" i="2"/>
  <c r="F65" i="2"/>
  <c r="G65" i="2"/>
  <c r="H65" i="2"/>
  <c r="M65" i="2"/>
  <c r="J65" i="2" s="1"/>
  <c r="N65" i="2"/>
  <c r="C66" i="2"/>
  <c r="D66" i="2"/>
  <c r="F66" i="2"/>
  <c r="H66" i="2"/>
  <c r="M66" i="2"/>
  <c r="J66" i="2" s="1"/>
  <c r="N66" i="2"/>
  <c r="C67" i="2"/>
  <c r="D67" i="2"/>
  <c r="F67" i="2"/>
  <c r="G67" i="2"/>
  <c r="H67" i="2"/>
  <c r="M67" i="2"/>
  <c r="N67" i="2"/>
  <c r="C76" i="2"/>
  <c r="D76" i="2"/>
  <c r="E76" i="2"/>
  <c r="F76" i="2"/>
  <c r="G76" i="2"/>
  <c r="H76" i="2"/>
  <c r="I76" i="2"/>
  <c r="M76" i="2"/>
  <c r="J76" i="2" s="1"/>
  <c r="N76" i="2"/>
  <c r="C77" i="2"/>
  <c r="D77" i="2"/>
  <c r="E77" i="2"/>
  <c r="F77" i="2"/>
  <c r="G77" i="2"/>
  <c r="H77" i="2"/>
  <c r="I77" i="2"/>
  <c r="M77" i="2"/>
  <c r="J77" i="2" s="1"/>
  <c r="N77" i="2"/>
  <c r="C78" i="2"/>
  <c r="D78" i="2"/>
  <c r="E78" i="2"/>
  <c r="F78" i="2"/>
  <c r="G78" i="2"/>
  <c r="H78" i="2"/>
  <c r="I78" i="2"/>
  <c r="M78" i="2"/>
  <c r="J78" i="2" s="1"/>
  <c r="N78" i="2"/>
  <c r="C79" i="2"/>
  <c r="D79" i="2"/>
  <c r="E79" i="2"/>
  <c r="F79" i="2"/>
  <c r="G79" i="2"/>
  <c r="H79" i="2"/>
  <c r="I79" i="2"/>
  <c r="M79" i="2"/>
  <c r="J79" i="2" s="1"/>
  <c r="N79" i="2"/>
  <c r="C80" i="2"/>
  <c r="D80" i="2"/>
  <c r="E80" i="2"/>
  <c r="F80" i="2"/>
  <c r="G80" i="2"/>
  <c r="H80" i="2"/>
  <c r="I80" i="2"/>
  <c r="M80" i="2"/>
  <c r="J80" i="2" s="1"/>
  <c r="N80" i="2"/>
  <c r="C81" i="2"/>
  <c r="D81" i="2"/>
  <c r="E81" i="2"/>
  <c r="F81" i="2"/>
  <c r="G81" i="2"/>
  <c r="H81" i="2"/>
  <c r="I81" i="2"/>
  <c r="M81" i="2"/>
  <c r="J81" i="2" s="1"/>
  <c r="N81" i="2"/>
  <c r="C82" i="2"/>
  <c r="D82" i="2"/>
  <c r="F82" i="2"/>
  <c r="H82" i="2"/>
  <c r="I82" i="2"/>
  <c r="M82" i="2"/>
  <c r="J82" i="2" s="1"/>
  <c r="N82" i="2"/>
  <c r="C83" i="2"/>
  <c r="D83" i="2"/>
  <c r="E83" i="2"/>
  <c r="F83" i="2"/>
  <c r="G83" i="2"/>
  <c r="H83" i="2"/>
  <c r="I83" i="2"/>
  <c r="M83" i="2"/>
  <c r="J83" i="2" s="1"/>
  <c r="N83" i="2"/>
  <c r="C84" i="2"/>
  <c r="D84" i="2"/>
  <c r="E84" i="2"/>
  <c r="F84" i="2"/>
  <c r="G84" i="2"/>
  <c r="H84" i="2"/>
  <c r="I84" i="2"/>
  <c r="M84" i="2"/>
  <c r="J84" i="2" s="1"/>
  <c r="N84" i="2"/>
  <c r="C85" i="2"/>
  <c r="D85" i="2"/>
  <c r="E85" i="2"/>
  <c r="F85" i="2"/>
  <c r="G85" i="2"/>
  <c r="H85" i="2"/>
  <c r="I85" i="2"/>
  <c r="M85" i="2"/>
  <c r="J85" i="2" s="1"/>
  <c r="N85" i="2"/>
  <c r="C86" i="2"/>
  <c r="D86" i="2"/>
  <c r="E86" i="2"/>
  <c r="F86" i="2"/>
  <c r="G86" i="2"/>
  <c r="H86" i="2"/>
  <c r="I86" i="2"/>
  <c r="M86" i="2"/>
  <c r="J86" i="2" s="1"/>
  <c r="N86" i="2"/>
  <c r="C87" i="2"/>
  <c r="D87" i="2"/>
  <c r="E87" i="2"/>
  <c r="F87" i="2"/>
  <c r="G87" i="2"/>
  <c r="H87" i="2"/>
  <c r="I87" i="2"/>
  <c r="M87" i="2"/>
  <c r="J87" i="2" s="1"/>
  <c r="N87" i="2"/>
  <c r="C88" i="2"/>
  <c r="D88" i="2"/>
  <c r="E88" i="2"/>
  <c r="F88" i="2"/>
  <c r="G88" i="2"/>
  <c r="H88" i="2"/>
  <c r="I88" i="2"/>
  <c r="M88" i="2"/>
  <c r="J88" i="2" s="1"/>
  <c r="N88" i="2"/>
  <c r="C89" i="2"/>
  <c r="D89" i="2"/>
  <c r="E89" i="2"/>
  <c r="F89" i="2"/>
  <c r="G89" i="2"/>
  <c r="H89" i="2"/>
  <c r="I89" i="2"/>
  <c r="M89" i="2"/>
  <c r="J89" i="2" s="1"/>
  <c r="N89" i="2"/>
  <c r="C90" i="2"/>
  <c r="D90" i="2"/>
  <c r="E90" i="2"/>
  <c r="F90" i="2"/>
  <c r="G90" i="2"/>
  <c r="H90" i="2"/>
  <c r="I90" i="2"/>
  <c r="M90" i="2"/>
  <c r="J90" i="2" s="1"/>
  <c r="N90" i="2"/>
  <c r="C91" i="2"/>
  <c r="D91" i="2"/>
  <c r="E91" i="2"/>
  <c r="F91" i="2"/>
  <c r="G91" i="2"/>
  <c r="H91" i="2"/>
  <c r="I91" i="2"/>
  <c r="M91" i="2"/>
  <c r="J91" i="2" s="1"/>
  <c r="N91" i="2"/>
  <c r="C92" i="2"/>
  <c r="D92" i="2"/>
  <c r="E92" i="2"/>
  <c r="F92" i="2"/>
  <c r="G92" i="2"/>
  <c r="H92" i="2"/>
  <c r="M92" i="2"/>
  <c r="J92" i="2" s="1"/>
  <c r="N92" i="2"/>
  <c r="C93" i="2"/>
  <c r="D93" i="2"/>
  <c r="E93" i="2"/>
  <c r="F93" i="2"/>
  <c r="G93" i="2"/>
  <c r="H93" i="2"/>
  <c r="M93" i="2"/>
  <c r="J93" i="2" s="1"/>
  <c r="N93" i="2"/>
  <c r="C94" i="2"/>
  <c r="D94" i="2"/>
  <c r="E94" i="2"/>
  <c r="F94" i="2"/>
  <c r="G94" i="2"/>
  <c r="H94" i="2"/>
  <c r="J94" i="2"/>
  <c r="M94" i="2"/>
  <c r="N94" i="2"/>
  <c r="C95" i="2"/>
  <c r="D95" i="2"/>
  <c r="E95" i="2"/>
  <c r="F95" i="2"/>
  <c r="G95" i="2"/>
  <c r="H95" i="2"/>
  <c r="M95" i="2"/>
  <c r="J95" i="2" s="1"/>
  <c r="N95" i="2"/>
  <c r="C96" i="2"/>
  <c r="D96" i="2"/>
  <c r="E96" i="2"/>
  <c r="F96" i="2"/>
  <c r="G96" i="2"/>
  <c r="H96" i="2"/>
  <c r="M96" i="2"/>
  <c r="J96" i="2" s="1"/>
  <c r="N96" i="2"/>
  <c r="C97" i="2"/>
  <c r="D97" i="2"/>
  <c r="E97" i="2"/>
  <c r="F97" i="2"/>
  <c r="G97" i="2"/>
  <c r="H97" i="2"/>
  <c r="M97" i="2"/>
  <c r="J97" i="2" s="1"/>
  <c r="N97" i="2"/>
  <c r="C98" i="2"/>
  <c r="D98" i="2"/>
  <c r="E98" i="2"/>
  <c r="F98" i="2"/>
  <c r="G98" i="2"/>
  <c r="H98" i="2"/>
  <c r="M98" i="2"/>
  <c r="J98" i="2" s="1"/>
  <c r="N98" i="2"/>
  <c r="C99" i="2"/>
  <c r="D99" i="2"/>
  <c r="F99" i="2"/>
  <c r="G99" i="2"/>
  <c r="H99" i="2"/>
  <c r="M99" i="2"/>
  <c r="J99" i="2" s="1"/>
  <c r="N99" i="2"/>
  <c r="C100" i="2"/>
  <c r="D100" i="2"/>
  <c r="F100" i="2"/>
  <c r="G100" i="2"/>
  <c r="H100" i="2"/>
  <c r="M100" i="2"/>
  <c r="J100" i="2" s="1"/>
  <c r="N100" i="2"/>
  <c r="C101" i="2"/>
  <c r="D101" i="2"/>
  <c r="E101" i="2"/>
  <c r="F101" i="2"/>
  <c r="G101" i="2"/>
  <c r="H101" i="2"/>
  <c r="M101" i="2"/>
  <c r="J101" i="2" s="1"/>
  <c r="N101" i="2"/>
  <c r="C102" i="2"/>
  <c r="D102" i="2"/>
  <c r="F102" i="2"/>
  <c r="G102" i="2"/>
  <c r="H102" i="2"/>
  <c r="M102" i="2"/>
  <c r="J102" i="2" s="1"/>
  <c r="N102" i="2"/>
  <c r="C103" i="2"/>
  <c r="D103" i="2"/>
  <c r="E103" i="2"/>
  <c r="F103" i="2"/>
  <c r="G103" i="2"/>
  <c r="H103" i="2"/>
  <c r="M103" i="2"/>
  <c r="J103" i="2" s="1"/>
  <c r="N103" i="2"/>
  <c r="C104" i="2"/>
  <c r="D104" i="2"/>
  <c r="F104" i="2"/>
  <c r="G104" i="2"/>
  <c r="H104" i="2"/>
  <c r="M104" i="2"/>
  <c r="J104" i="2" s="1"/>
  <c r="N104" i="2"/>
  <c r="C105" i="2"/>
  <c r="D105" i="2"/>
  <c r="F105" i="2"/>
  <c r="G105" i="2"/>
  <c r="H105" i="2"/>
  <c r="M105" i="2"/>
  <c r="J105" i="2" s="1"/>
  <c r="N105" i="2"/>
  <c r="C106" i="2"/>
  <c r="D106" i="2"/>
  <c r="E106" i="2"/>
  <c r="F106" i="2"/>
  <c r="G106" i="2"/>
  <c r="H106" i="2"/>
  <c r="M106" i="2"/>
  <c r="J106" i="2" s="1"/>
  <c r="N106" i="2"/>
  <c r="C107" i="2"/>
  <c r="D107" i="2"/>
  <c r="E107" i="2"/>
  <c r="F107" i="2"/>
  <c r="G107" i="2"/>
  <c r="H107" i="2"/>
  <c r="M107" i="2"/>
  <c r="J107" i="2" s="1"/>
  <c r="N107" i="2"/>
  <c r="C108" i="2"/>
  <c r="D108" i="2"/>
  <c r="F108" i="2"/>
  <c r="G108" i="2"/>
  <c r="H108" i="2"/>
  <c r="M108" i="2"/>
  <c r="N108" i="2"/>
  <c r="C109" i="2"/>
  <c r="D109" i="2"/>
  <c r="E109" i="2"/>
  <c r="F109" i="2"/>
  <c r="H109" i="2"/>
  <c r="M109" i="2"/>
  <c r="N109" i="2"/>
  <c r="C110" i="2"/>
  <c r="D110" i="2"/>
  <c r="E110" i="2"/>
  <c r="F110" i="2"/>
  <c r="G110" i="2"/>
  <c r="H110" i="2"/>
  <c r="M110" i="2"/>
  <c r="N110" i="2"/>
</calcChain>
</file>

<file path=xl/sharedStrings.xml><?xml version="1.0" encoding="utf-8"?>
<sst xmlns="http://schemas.openxmlformats.org/spreadsheetml/2006/main" count="3200" uniqueCount="986">
  <si>
    <t>г. Пенза</t>
  </si>
  <si>
    <t>Место</t>
  </si>
  <si>
    <t>Ф.И. участника</t>
  </si>
  <si>
    <t>Дата рождения</t>
  </si>
  <si>
    <t>Заявл разряд</t>
  </si>
  <si>
    <t>Территория</t>
  </si>
  <si>
    <t>Организация</t>
  </si>
  <si>
    <t>Забеги</t>
  </si>
  <si>
    <t>Финал</t>
  </si>
  <si>
    <t>Ф.И.О. тренера</t>
  </si>
  <si>
    <t>Результат</t>
  </si>
  <si>
    <t>Лучший результат</t>
  </si>
  <si>
    <t>№ номер</t>
  </si>
  <si>
    <t>Нагрд №</t>
  </si>
  <si>
    <t>КМС</t>
  </si>
  <si>
    <t>МС</t>
  </si>
  <si>
    <t>МСМК</t>
  </si>
  <si>
    <t>Выполн. разряд</t>
  </si>
  <si>
    <t>забеги</t>
  </si>
  <si>
    <t>финал</t>
  </si>
  <si>
    <t>Нагр.№</t>
  </si>
  <si>
    <t>Лучший рез-т</t>
  </si>
  <si>
    <t>луч</t>
  </si>
  <si>
    <t>Бег 1500 м</t>
  </si>
  <si>
    <t>начало</t>
  </si>
  <si>
    <t>Министерство физической культуры и спорта Пензенской области</t>
  </si>
  <si>
    <t>бр</t>
  </si>
  <si>
    <r>
      <t xml:space="preserve">забеги </t>
    </r>
    <r>
      <rPr>
        <b/>
        <sz val="11"/>
        <rFont val="Times New Roman"/>
        <family val="1"/>
        <charset val="204"/>
      </rPr>
      <t>мин</t>
    </r>
  </si>
  <si>
    <r>
      <t xml:space="preserve">забеги </t>
    </r>
    <r>
      <rPr>
        <b/>
        <sz val="11"/>
        <rFont val="Times New Roman"/>
        <family val="1"/>
        <charset val="204"/>
      </rPr>
      <t>сек</t>
    </r>
  </si>
  <si>
    <r>
      <t xml:space="preserve">финал
</t>
    </r>
    <r>
      <rPr>
        <b/>
        <sz val="12"/>
        <rFont val="Times New Roman"/>
        <family val="1"/>
        <charset val="204"/>
      </rPr>
      <t>мин</t>
    </r>
  </si>
  <si>
    <r>
      <t xml:space="preserve">финал
</t>
    </r>
    <r>
      <rPr>
        <b/>
        <sz val="12"/>
        <rFont val="Times New Roman"/>
        <family val="1"/>
        <charset val="204"/>
      </rPr>
      <t>сек</t>
    </r>
  </si>
  <si>
    <t>забеги сумма</t>
  </si>
  <si>
    <t>финал
сумма</t>
  </si>
  <si>
    <t>А</t>
  </si>
  <si>
    <t>Б</t>
  </si>
  <si>
    <t>Рез-т</t>
  </si>
  <si>
    <t>Примеч.</t>
  </si>
  <si>
    <t>Высоты</t>
  </si>
  <si>
    <t>Нач.
выс</t>
  </si>
  <si>
    <t>Бег 200м</t>
  </si>
  <si>
    <t>Бег 400м</t>
  </si>
  <si>
    <t>Бег 800м</t>
  </si>
  <si>
    <t>Бег 3000м</t>
  </si>
  <si>
    <t>Прыжок в высоту</t>
  </si>
  <si>
    <t>Прыжок в длину</t>
  </si>
  <si>
    <t>Результат попыток</t>
  </si>
  <si>
    <t>Прыжок тройной</t>
  </si>
  <si>
    <t>Толкание ядра</t>
  </si>
  <si>
    <t>ручной хронометраж</t>
  </si>
  <si>
    <t>05.03.16 - 16.00</t>
  </si>
  <si>
    <t>Региональная общественная организация "Федерация легкой атлетики Пензенской области"</t>
  </si>
  <si>
    <t>Бег с препятствиями 2000м</t>
  </si>
  <si>
    <t>начало:</t>
  </si>
  <si>
    <t>манеж УОР</t>
  </si>
  <si>
    <t>Бег 60м</t>
  </si>
  <si>
    <t>эстафетный бег 4 х 200 м</t>
  </si>
  <si>
    <t>Бег 60м с/б</t>
  </si>
  <si>
    <t>02-04 марта 2018г</t>
  </si>
  <si>
    <t>3юн</t>
  </si>
  <si>
    <t>2юн</t>
  </si>
  <si>
    <t>1юн</t>
  </si>
  <si>
    <t>Бег 1000 м</t>
  </si>
  <si>
    <t>до14 лет</t>
  </si>
  <si>
    <t>ЮНОШИ</t>
  </si>
  <si>
    <t>Спортивная ходьба 5км</t>
  </si>
  <si>
    <t>5кг</t>
  </si>
  <si>
    <t>01-03 марта 2019г</t>
  </si>
  <si>
    <t>ЮНОШИ 2004-2005г.р.</t>
  </si>
  <si>
    <t>Макаров Дмитрий</t>
  </si>
  <si>
    <t>2007</t>
  </si>
  <si>
    <t>Пензенская</t>
  </si>
  <si>
    <t>СШ№6</t>
  </si>
  <si>
    <t>Любомиров И.С.</t>
  </si>
  <si>
    <t>Кольчугин Максим</t>
  </si>
  <si>
    <t>Беляев Максим</t>
  </si>
  <si>
    <t>Харитонов Богдан</t>
  </si>
  <si>
    <t>Кобалия Давид</t>
  </si>
  <si>
    <t>2006</t>
  </si>
  <si>
    <t>СШОР№1</t>
  </si>
  <si>
    <t>Шапран Л.А.</t>
  </si>
  <si>
    <t>Ивахненко Никита</t>
  </si>
  <si>
    <t>3ю</t>
  </si>
  <si>
    <t>Васильев Павел</t>
  </si>
  <si>
    <t xml:space="preserve">Ставрапольский </t>
  </si>
  <si>
    <t>Шапран Никита</t>
  </si>
  <si>
    <t>2004</t>
  </si>
  <si>
    <t>Пантиев Константин</t>
  </si>
  <si>
    <t>2005</t>
  </si>
  <si>
    <t>2</t>
  </si>
  <si>
    <t>Сахалинская</t>
  </si>
  <si>
    <t>СШ ЛВС им. Комнацкого</t>
  </si>
  <si>
    <t>Крымский К.А.</t>
  </si>
  <si>
    <t>Головешко Даниил</t>
  </si>
  <si>
    <t>Ленинградская</t>
  </si>
  <si>
    <t>3</t>
  </si>
  <si>
    <t>1</t>
  </si>
  <si>
    <t>СШОР по л/а</t>
  </si>
  <si>
    <t>ДЮСШ№1</t>
  </si>
  <si>
    <t>Михайлов В.М.</t>
  </si>
  <si>
    <t>Степанов Георгий</t>
  </si>
  <si>
    <t>Будаев А.И.</t>
  </si>
  <si>
    <t>Мороз Даниил</t>
  </si>
  <si>
    <t xml:space="preserve">ДЮСШ </t>
  </si>
  <si>
    <t>Пашкевич О.Н.</t>
  </si>
  <si>
    <t>Игнатченко Максим</t>
  </si>
  <si>
    <t>Ким Никита</t>
  </si>
  <si>
    <t xml:space="preserve">СШ  </t>
  </si>
  <si>
    <t>Рехмонен М.Н.</t>
  </si>
  <si>
    <t>Данилюк Илья</t>
  </si>
  <si>
    <t>Петрова П.В.</t>
  </si>
  <si>
    <t>Марковский Даниил</t>
  </si>
  <si>
    <t>Белгородская</t>
  </si>
  <si>
    <t>Тищенко Н.И., Хорощак В.И.</t>
  </si>
  <si>
    <t>Заковоротний Никита</t>
  </si>
  <si>
    <t>ДЮСШ№2</t>
  </si>
  <si>
    <t>Чуканов Д.В., Чуканова Е.К.</t>
  </si>
  <si>
    <t>Внуков Владимир</t>
  </si>
  <si>
    <t>СШ</t>
  </si>
  <si>
    <t>Зенин В.Н., Зенина Е.В.</t>
  </si>
  <si>
    <t>Каталупов Виталий</t>
  </si>
  <si>
    <t>Ростовская</t>
  </si>
  <si>
    <t>Бабак Д.С.</t>
  </si>
  <si>
    <t>Пискарев Кирилл</t>
  </si>
  <si>
    <t>Курская</t>
  </si>
  <si>
    <t xml:space="preserve">СШОР </t>
  </si>
  <si>
    <t>Тихонова М.С., Тихонов А.В.</t>
  </si>
  <si>
    <t>Михеев Дмитрий</t>
  </si>
  <si>
    <t>Татаринов Ян</t>
  </si>
  <si>
    <t>Геращенко Г.А.</t>
  </si>
  <si>
    <t>Гапонов Максим</t>
  </si>
  <si>
    <t>Ореховы Л.В., Р.А.</t>
  </si>
  <si>
    <t>Жмакин Артем</t>
  </si>
  <si>
    <t>ДЮСШ "Виктория"</t>
  </si>
  <si>
    <t>Мещерякова Л.М.</t>
  </si>
  <si>
    <t>Решетнёв Евгений</t>
  </si>
  <si>
    <t>Кальная О.В.</t>
  </si>
  <si>
    <t>Тарарака Александр</t>
  </si>
  <si>
    <t>Масленников Артем</t>
  </si>
  <si>
    <t>Соколов Дмитрий</t>
  </si>
  <si>
    <t>Куликов Д.А.</t>
  </si>
  <si>
    <t>Хайров Ильнур</t>
  </si>
  <si>
    <t>Гуськов Тимофей</t>
  </si>
  <si>
    <t>Зинуков А.В., Краснов Р.Б.</t>
  </si>
  <si>
    <t>Бульгин Александр</t>
  </si>
  <si>
    <t>1ю</t>
  </si>
  <si>
    <t>КСШОР</t>
  </si>
  <si>
    <t>Андреев В.В., Кузнецов В.Б.</t>
  </si>
  <si>
    <t>Свешников Данила</t>
  </si>
  <si>
    <t>Куликов Глеб</t>
  </si>
  <si>
    <t>Секуртов Алексей</t>
  </si>
  <si>
    <t>СОШ им. Лермонтова</t>
  </si>
  <si>
    <t>Димаев М.Р., Димаев Р.Р.</t>
  </si>
  <si>
    <t>Ивахин Егор</t>
  </si>
  <si>
    <t>Дубоносова С.В.</t>
  </si>
  <si>
    <t>Павликов Сергей</t>
  </si>
  <si>
    <t>Кабанова Н.С., Мазыкин А.Г.</t>
  </si>
  <si>
    <t>Иванов Даниил</t>
  </si>
  <si>
    <t>2ю</t>
  </si>
  <si>
    <t xml:space="preserve">Кабанова Н.С. </t>
  </si>
  <si>
    <t>Кондрашов Артем</t>
  </si>
  <si>
    <t>Мельников Иван</t>
  </si>
  <si>
    <t>ДЮСШ Вадинск</t>
  </si>
  <si>
    <t>Корольков А.А.</t>
  </si>
  <si>
    <t>Бухонин Кирилл</t>
  </si>
  <si>
    <t>ДЮСШ Спасск</t>
  </si>
  <si>
    <t>Кирин В.П.</t>
  </si>
  <si>
    <t>Талалаев Максим</t>
  </si>
  <si>
    <t>Прусаков Евгений</t>
  </si>
  <si>
    <t>Камендровский Дмитрий</t>
  </si>
  <si>
    <t>Яковлев Дмитрий</t>
  </si>
  <si>
    <t>СШ№6, Лицей №73</t>
  </si>
  <si>
    <t>Красновы К.И., Р.Б.</t>
  </si>
  <si>
    <t>Пронин Михаил</t>
  </si>
  <si>
    <t>Рязанская</t>
  </si>
  <si>
    <t>СШ "Старт"</t>
  </si>
  <si>
    <t>Ефремов С.А.</t>
  </si>
  <si>
    <t>Давлетшин Артур</t>
  </si>
  <si>
    <t>Татарстан</t>
  </si>
  <si>
    <t>СШОР "Тасма"</t>
  </si>
  <si>
    <t>Годунова Е.И., Самойлова А.Ю.</t>
  </si>
  <si>
    <t>Фахретдинов Тимур</t>
  </si>
  <si>
    <t xml:space="preserve">Годунова Е.И. </t>
  </si>
  <si>
    <t>Калашников Давид</t>
  </si>
  <si>
    <t>Захаров Тимур</t>
  </si>
  <si>
    <t>С.-Петербург</t>
  </si>
  <si>
    <t>СШ Выборгского р-на</t>
  </si>
  <si>
    <t>Сечко Л.М.</t>
  </si>
  <si>
    <t>Кудрявцев Кирилл</t>
  </si>
  <si>
    <t>Тульская</t>
  </si>
  <si>
    <t>СШОР</t>
  </si>
  <si>
    <t>Спиридонов Б.А.</t>
  </si>
  <si>
    <t>Брыковский Даниил</t>
  </si>
  <si>
    <t>Маринов А.В.</t>
  </si>
  <si>
    <t>Попов Александр</t>
  </si>
  <si>
    <t>Левина Т., Маринов А.В.</t>
  </si>
  <si>
    <t>Шахнюк Михаил</t>
  </si>
  <si>
    <t>Слепов Даниил</t>
  </si>
  <si>
    <t>ДЮСШ Колышлейский</t>
  </si>
  <si>
    <t>Спирягин М.Е.</t>
  </si>
  <si>
    <t>Соколов Олег</t>
  </si>
  <si>
    <t>Морозов Сергей</t>
  </si>
  <si>
    <t>Киреев Егор</t>
  </si>
  <si>
    <t>2008</t>
  </si>
  <si>
    <t>Ломакин Артем</t>
  </si>
  <si>
    <t>ДЮСШ</t>
  </si>
  <si>
    <t>Беляков Ю.В.</t>
  </si>
  <si>
    <t>Малофеев Егор</t>
  </si>
  <si>
    <t>Оленичев Алексей</t>
  </si>
  <si>
    <t>Краснова И.Н.</t>
  </si>
  <si>
    <t>Храмов Иван</t>
  </si>
  <si>
    <t>Земсков А.М.</t>
  </si>
  <si>
    <t>Выдренков Максим</t>
  </si>
  <si>
    <t>Коннов Антон</t>
  </si>
  <si>
    <t>ЦДЮТТ</t>
  </si>
  <si>
    <t>Каташова С.Д.</t>
  </si>
  <si>
    <t>Митрошин Юрий</t>
  </si>
  <si>
    <t>Самойлин Дмитрий</t>
  </si>
  <si>
    <t>Фетхуллин Ильдар</t>
  </si>
  <si>
    <t>Шишимров Никита</t>
  </si>
  <si>
    <t>Московская</t>
  </si>
  <si>
    <t>Мытищи "Авангард"</t>
  </si>
  <si>
    <t>Сычаев М.М.</t>
  </si>
  <si>
    <t>Сухарев Илья</t>
  </si>
  <si>
    <t>Цветков Василий</t>
  </si>
  <si>
    <t>Нижегородская</t>
  </si>
  <si>
    <t>Кувакина Н.Р.</t>
  </si>
  <si>
    <t>Калинин Артем</t>
  </si>
  <si>
    <t>Бутырин Дмитрий</t>
  </si>
  <si>
    <t>Свердловская</t>
  </si>
  <si>
    <t>Белоногов В.В.</t>
  </si>
  <si>
    <t>Сапегин Андрей</t>
  </si>
  <si>
    <t>Гнездилов Артем</t>
  </si>
  <si>
    <t>Оренбургская</t>
  </si>
  <si>
    <t>Ташлинская ДЮСШ</t>
  </si>
  <si>
    <t>Тумакова И.В.</t>
  </si>
  <si>
    <t>Вторушкин Владислав</t>
  </si>
  <si>
    <t>Просвиркин Данил</t>
  </si>
  <si>
    <t>ДЮСШ№4</t>
  </si>
  <si>
    <t>Просвиркина Е.П., Пужайрыбка О.А.</t>
  </si>
  <si>
    <t>Миронов Дмитрий</t>
  </si>
  <si>
    <t>Чувашская</t>
  </si>
  <si>
    <t>Миронов К.Д., Ильин В.Г.</t>
  </si>
  <si>
    <t>Келин Даниил</t>
  </si>
  <si>
    <t>СДЮСШОР "Юность"</t>
  </si>
  <si>
    <t>Сыроешкина С.В.</t>
  </si>
  <si>
    <t>Келин Егор</t>
  </si>
  <si>
    <t>Новиков Григорий</t>
  </si>
  <si>
    <t>Семкин А.В.</t>
  </si>
  <si>
    <t>Попов Василий</t>
  </si>
  <si>
    <t>Гурин Дмитрий</t>
  </si>
  <si>
    <t>ДЮСШ "Олимп"</t>
  </si>
  <si>
    <t>Рязанов В.И.</t>
  </si>
  <si>
    <t>Белов Марк</t>
  </si>
  <si>
    <t>Ярославская</t>
  </si>
  <si>
    <t>СШОР и адапт.спорт</t>
  </si>
  <si>
    <t>Лыкова О.В., Филинова С.К.</t>
  </si>
  <si>
    <t>Мицик Матвей</t>
  </si>
  <si>
    <t>СШОР№2</t>
  </si>
  <si>
    <t>Мицик Ю.И.</t>
  </si>
  <si>
    <t>Серебряков Иван</t>
  </si>
  <si>
    <t>ДЮСШ№19</t>
  </si>
  <si>
    <t>Килинкаров Р.М.</t>
  </si>
  <si>
    <t>Винников Никита</t>
  </si>
  <si>
    <t>Широбоков Никита</t>
  </si>
  <si>
    <t>Прохоров Даниил</t>
  </si>
  <si>
    <t>Длгов Евгений</t>
  </si>
  <si>
    <t>СШОР№3</t>
  </si>
  <si>
    <t>Максимова О.А.</t>
  </si>
  <si>
    <t>Баулин Владислав</t>
  </si>
  <si>
    <t>СШ "Спарта"</t>
  </si>
  <si>
    <t>Краснов В.Н.</t>
  </si>
  <si>
    <t>Кылчик Иван</t>
  </si>
  <si>
    <t>Пятаевы А.П., Н.С.</t>
  </si>
  <si>
    <t>Гусманов Артур</t>
  </si>
  <si>
    <t>Чипуштанов Данил</t>
  </si>
  <si>
    <t>Ярко Тимофей</t>
  </si>
  <si>
    <t>ХМАО-Югра</t>
  </si>
  <si>
    <t>СДЮСШОР "Спартак"</t>
  </si>
  <si>
    <t>Пшеничная Т.В.</t>
  </si>
  <si>
    <t>Маслов Игорь</t>
  </si>
  <si>
    <t>Пшеничный Константин</t>
  </si>
  <si>
    <t>Авдонин Владислав</t>
  </si>
  <si>
    <t>СШОР МО</t>
  </si>
  <si>
    <t>Авдонин С.П., Белоусов А.О., Емельянов Д.И.</t>
  </si>
  <si>
    <t>Волков Дмитрий</t>
  </si>
  <si>
    <t>КСШОР им.Трефилова</t>
  </si>
  <si>
    <t>Щинов С.Ю., Щинова Н.Г.</t>
  </si>
  <si>
    <t>Смолин Максим</t>
  </si>
  <si>
    <t>Конова Т.В.</t>
  </si>
  <si>
    <t>Еремин Кирилл</t>
  </si>
  <si>
    <t>Кольцов Никита</t>
  </si>
  <si>
    <t>Фокин Кирилл</t>
  </si>
  <si>
    <t>УОР</t>
  </si>
  <si>
    <t>Воеводины А.Н., Ю.С.</t>
  </si>
  <si>
    <t>Ахметшин Руслан</t>
  </si>
  <si>
    <t>Башкортостан</t>
  </si>
  <si>
    <t>Махмутов Т.У.</t>
  </si>
  <si>
    <t>Пономарев Михаил</t>
  </si>
  <si>
    <t>Ерохин В.С.</t>
  </si>
  <si>
    <t>Тулупов Никита</t>
  </si>
  <si>
    <t>ДЮЦ "Спартак"</t>
  </si>
  <si>
    <t>Горошанский Г.В.</t>
  </si>
  <si>
    <t xml:space="preserve">Николаев Евгений </t>
  </si>
  <si>
    <t>Смирнов Кирилл</t>
  </si>
  <si>
    <t>Дорошев Вячеслав</t>
  </si>
  <si>
    <t>Каргин С.В.</t>
  </si>
  <si>
    <t>Воротников Ярослав</t>
  </si>
  <si>
    <t>Кувшинов Александр</t>
  </si>
  <si>
    <t>СШОР Заречный</t>
  </si>
  <si>
    <t>Семин С.В.</t>
  </si>
  <si>
    <t>Морозкин Яков</t>
  </si>
  <si>
    <t>Морозкин Аким</t>
  </si>
  <si>
    <t>Абросимов Егор</t>
  </si>
  <si>
    <t>Харламов Никита</t>
  </si>
  <si>
    <t>Краснодарский</t>
  </si>
  <si>
    <t>СШ "Лидер"</t>
  </si>
  <si>
    <t>Бочкарев И.В.</t>
  </si>
  <si>
    <t>Бубенщиков Максим</t>
  </si>
  <si>
    <t>Худицкий Анрей</t>
  </si>
  <si>
    <t>Подкидышев А.Ю.</t>
  </si>
  <si>
    <t>Рубан Артем</t>
  </si>
  <si>
    <t>Кирюхин В.В.</t>
  </si>
  <si>
    <t>Крамаренко Даниил</t>
  </si>
  <si>
    <t>Болховитин Александр</t>
  </si>
  <si>
    <t>Халилов Марат</t>
  </si>
  <si>
    <t>ДЮСШ Кузнецкого</t>
  </si>
  <si>
    <t>Абузяров Р.Ф</t>
  </si>
  <si>
    <t>Мухамедов Рамиль</t>
  </si>
  <si>
    <t>Юнусов Усман</t>
  </si>
  <si>
    <t>Кузьмин Максим</t>
  </si>
  <si>
    <t>Бунтин В.А.</t>
  </si>
  <si>
    <t>Антонов Максим</t>
  </si>
  <si>
    <t>Антонов Егор</t>
  </si>
  <si>
    <t>Царев Никита</t>
  </si>
  <si>
    <t>Царьков А.В.</t>
  </si>
  <si>
    <t>Демидов Илья</t>
  </si>
  <si>
    <t>Чудайкин Кирилл</t>
  </si>
  <si>
    <t>Мордовия</t>
  </si>
  <si>
    <t>Станкина И.В., Юртаев А.А.</t>
  </si>
  <si>
    <t>Денисов Андрей</t>
  </si>
  <si>
    <t>Саляева Т.Н., Ратникова Н.Н.</t>
  </si>
  <si>
    <t>ЮНОШИ 2006-2007г.р.</t>
  </si>
  <si>
    <t>забеги мин</t>
  </si>
  <si>
    <t>забеги сек</t>
  </si>
  <si>
    <t>финал
мин</t>
  </si>
  <si>
    <t>финал
сек</t>
  </si>
  <si>
    <t>Спортивная ходьба 3км</t>
  </si>
  <si>
    <t>Лемонов Алексей</t>
  </si>
  <si>
    <t>Архипова Л.К., Никитин С.В.</t>
  </si>
  <si>
    <t>Костин Андрей</t>
  </si>
  <si>
    <t>СШОР им. Болотникова</t>
  </si>
  <si>
    <t>Забродин Р.А.</t>
  </si>
  <si>
    <t>Егоров Никита</t>
  </si>
  <si>
    <t>Киреев Иван</t>
  </si>
  <si>
    <t>Начаркины К.Н.,В.В.</t>
  </si>
  <si>
    <t>Косолапов Иван</t>
  </si>
  <si>
    <t>СШОР по л/а, Лямбирская ДЮСШ</t>
  </si>
  <si>
    <t>Нижегородов Г.И.</t>
  </si>
  <si>
    <t>Узенков Олег</t>
  </si>
  <si>
    <t>Кузины Д.В.,В.Ф</t>
  </si>
  <si>
    <t>Забатурин Артем</t>
  </si>
  <si>
    <t>СШОР по л/а, СШОР Болотникова</t>
  </si>
  <si>
    <t>Поплавский Е.А., Кулагов К.А.</t>
  </si>
  <si>
    <t>Мартынов Данила</t>
  </si>
  <si>
    <t>СШОР по л/а, Атюрьевская ДЮСШ</t>
  </si>
  <si>
    <t>Данин И.И.</t>
  </si>
  <si>
    <t>Козлов Василий</t>
  </si>
  <si>
    <t>Ишуткин В.Д.</t>
  </si>
  <si>
    <t>Васьков Виктор</t>
  </si>
  <si>
    <t>СШОР по л/а, Зубово-Полянская ДЮСШ</t>
  </si>
  <si>
    <t>Степанов В.Д.</t>
  </si>
  <si>
    <t>Муравьев Дмитрий</t>
  </si>
  <si>
    <t>Юртаев А.А., Станкина И.В.</t>
  </si>
  <si>
    <t>Ждакаев Евгений</t>
  </si>
  <si>
    <t>СШОР по л/а, Торбеевская ДЮСШ</t>
  </si>
  <si>
    <t>Голиков А.В.</t>
  </si>
  <si>
    <t>Новиченков Вадим</t>
  </si>
  <si>
    <t>Глинов Артем</t>
  </si>
  <si>
    <t>Ахметов Андрей</t>
  </si>
  <si>
    <t>Начаркины К.Н.,В.В.,Сельдушева О.К., Потемин В.П.</t>
  </si>
  <si>
    <t>Куракин Ярослав</t>
  </si>
  <si>
    <t>Тамбовская</t>
  </si>
  <si>
    <t>Попова О.Ф.</t>
  </si>
  <si>
    <t>Орешкин Даниил</t>
  </si>
  <si>
    <t>Кувардина Н.А.</t>
  </si>
  <si>
    <t>Шитиков Сергей</t>
  </si>
  <si>
    <t>Кочелев Илья</t>
  </si>
  <si>
    <t>КСШОР№1</t>
  </si>
  <si>
    <t>Седова Н.А.</t>
  </si>
  <si>
    <t>Смирнов Максим</t>
  </si>
  <si>
    <t>Плужников Н.Н.</t>
  </si>
  <si>
    <t>Иванов Артем</t>
  </si>
  <si>
    <t>Пермский</t>
  </si>
  <si>
    <t>Букатин Ю.Г., Букатина Т.И.</t>
  </si>
  <si>
    <t>Кузнецов Павел</t>
  </si>
  <si>
    <t>Неволина Г.В.</t>
  </si>
  <si>
    <t>Комаров Вадим</t>
  </si>
  <si>
    <t>Петряев С.А.</t>
  </si>
  <si>
    <t>Жуков Артем</t>
  </si>
  <si>
    <t>Котова Н.И.</t>
  </si>
  <si>
    <t>Бирюков Дмитрий</t>
  </si>
  <si>
    <t>Ламскова В.Ф.</t>
  </si>
  <si>
    <t>Кириллов Егор</t>
  </si>
  <si>
    <t>Орлов А.А.</t>
  </si>
  <si>
    <t>Мавлютов Михаил</t>
  </si>
  <si>
    <t>Аркашов Михаил</t>
  </si>
  <si>
    <t>Челябинская</t>
  </si>
  <si>
    <t>Гильгенберг В.А.</t>
  </si>
  <si>
    <t>Бекк Данила</t>
  </si>
  <si>
    <t>Фомин Александр</t>
  </si>
  <si>
    <t>Волгоградская</t>
  </si>
  <si>
    <t>СШОР№10</t>
  </si>
  <si>
    <t>Барабаш А.В., Саватенков В.А.</t>
  </si>
  <si>
    <t>Саратовская</t>
  </si>
  <si>
    <t>Минахметова О.В.</t>
  </si>
  <si>
    <t>Воробьев Никита</t>
  </si>
  <si>
    <t>Минахметова О.В., Тихненко С.Г.</t>
  </si>
  <si>
    <t>Хорошилов Кирилл</t>
  </si>
  <si>
    <t>СШОР№2, ШИСП</t>
  </si>
  <si>
    <t>Сайко Р.И., Сайко Е.В., Василенкова Н.В.</t>
  </si>
  <si>
    <t>Семенцов Павел</t>
  </si>
  <si>
    <t>Извеков Роман</t>
  </si>
  <si>
    <t>Сайко Р.И., Сайко Е.В., Сергеев Д.Ж.</t>
  </si>
  <si>
    <t>Зинковский Андрей</t>
  </si>
  <si>
    <t>Сайко Р.И., Е.В., Копченова И.В.</t>
  </si>
  <si>
    <t>Токаленко Егор</t>
  </si>
  <si>
    <t>СШ "Авангард"</t>
  </si>
  <si>
    <t>Полищук И.Б.</t>
  </si>
  <si>
    <t>Авамилев Ильяс</t>
  </si>
  <si>
    <t>Исаченко Артем</t>
  </si>
  <si>
    <t>Тарасов Алексей</t>
  </si>
  <si>
    <t>Брездун Игорь</t>
  </si>
  <si>
    <t>Гришанин Егор</t>
  </si>
  <si>
    <t>СШОР№6</t>
  </si>
  <si>
    <t>Прокофьева Е.П.</t>
  </si>
  <si>
    <t>Гончаров Никита</t>
  </si>
  <si>
    <t>Гущина И.Ю.</t>
  </si>
  <si>
    <t>Прокофьев Дмитрий</t>
  </si>
  <si>
    <t xml:space="preserve">Чернов Денис </t>
  </si>
  <si>
    <t>Беликова Н.И., Ю.Б.</t>
  </si>
  <si>
    <t>Карташов Владислав</t>
  </si>
  <si>
    <t>Тюмин Владимир</t>
  </si>
  <si>
    <t>Корюкова Н.И.</t>
  </si>
  <si>
    <t>Маркелов Артем</t>
  </si>
  <si>
    <t>Хозяшева С.А.</t>
  </si>
  <si>
    <t>Гурьянов Анастасий</t>
  </si>
  <si>
    <t>Бочкарева М.В.</t>
  </si>
  <si>
    <t>Шепилов Владимир</t>
  </si>
  <si>
    <t>Миронов Максим</t>
  </si>
  <si>
    <t>Баранов Андрей</t>
  </si>
  <si>
    <t>Кораблев В.В.</t>
  </si>
  <si>
    <t>Савосин Тимофей</t>
  </si>
  <si>
    <t>Клочан Артем</t>
  </si>
  <si>
    <t>Зудилов Тимофей</t>
  </si>
  <si>
    <t>Пихтуров Дмитрий</t>
  </si>
  <si>
    <t>Калмыкия</t>
  </si>
  <si>
    <t>РДЮСШ МО и Н РК</t>
  </si>
  <si>
    <t>Басангов Б.Н.</t>
  </si>
  <si>
    <t>Качура Данила</t>
  </si>
  <si>
    <t>СШОР№24, ДЮСШ</t>
  </si>
  <si>
    <t>Коровин Д.А., Лаврентьева М.А.</t>
  </si>
  <si>
    <t>Скороходов Степан</t>
  </si>
  <si>
    <t xml:space="preserve">СШОР№24 </t>
  </si>
  <si>
    <t>Коровин Д.А., Лисин Л.А.</t>
  </si>
  <si>
    <t>Мухаметзянов Рафаэль</t>
  </si>
  <si>
    <t>СШОР "Атлетика"</t>
  </si>
  <si>
    <t>Иванова А.С.</t>
  </si>
  <si>
    <t>Кузнецов Игорь</t>
  </si>
  <si>
    <t>Мурманская</t>
  </si>
  <si>
    <t>СШОР№4</t>
  </si>
  <si>
    <t>Шаверина Е.Н.</t>
  </si>
  <si>
    <t>Бублис Роман</t>
  </si>
  <si>
    <t>Терентьев Никита</t>
  </si>
  <si>
    <t>ДЮСШ "Икар"</t>
  </si>
  <si>
    <t>Мочкаева М.Ю.</t>
  </si>
  <si>
    <t>Мордовин Николай</t>
  </si>
  <si>
    <t>Колганов А.Ю.</t>
  </si>
  <si>
    <t>Малков Дмитрий</t>
  </si>
  <si>
    <t>Тарасов Максим</t>
  </si>
  <si>
    <t>Ульяновская</t>
  </si>
  <si>
    <t>ССШОР по л/а</t>
  </si>
  <si>
    <t>Ларин С.А.</t>
  </si>
  <si>
    <t>Шепелев Александр</t>
  </si>
  <si>
    <t>Минюкевич М.В.</t>
  </si>
  <si>
    <t>Незамутдинов Альберт</t>
  </si>
  <si>
    <t xml:space="preserve">ССШОР  </t>
  </si>
  <si>
    <t>Михалкины А.В., Е.Е.</t>
  </si>
  <si>
    <t>Охотников Дмитрий</t>
  </si>
  <si>
    <t>Шагиева Н.А.</t>
  </si>
  <si>
    <t>Сидехменов Александр</t>
  </si>
  <si>
    <t>Хилько Артем</t>
  </si>
  <si>
    <t>Целищев Денис</t>
  </si>
  <si>
    <t>ССШОР</t>
  </si>
  <si>
    <t>Швейгерт Артур</t>
  </si>
  <si>
    <t>Москва</t>
  </si>
  <si>
    <t>Самбо-70</t>
  </si>
  <si>
    <t>Бахтин К.Г., Айзатулин Р.А.</t>
  </si>
  <si>
    <t>Щербинин Давид</t>
  </si>
  <si>
    <t>Юкин В.В.</t>
  </si>
  <si>
    <t>Валентий Павел</t>
  </si>
  <si>
    <t>Забабурин Дмитрий</t>
  </si>
  <si>
    <t>СШОР "Олимпиец"</t>
  </si>
  <si>
    <t>Куделина Н.М., Трусова Е.А.</t>
  </si>
  <si>
    <t>Трусенков Максим</t>
  </si>
  <si>
    <t>Юкин В.В., Трусова Е.А.</t>
  </si>
  <si>
    <t>Корнеев Иван</t>
  </si>
  <si>
    <t>Викторкин Андрей</t>
  </si>
  <si>
    <t>Турусов К.А.</t>
  </si>
  <si>
    <t>Колосович Всеволод</t>
  </si>
  <si>
    <t>Прудников Николай</t>
  </si>
  <si>
    <t>Астахов Кирилл</t>
  </si>
  <si>
    <t>Морковин Владислав</t>
  </si>
  <si>
    <t>Зотова А.А.</t>
  </si>
  <si>
    <t>Манекин Сергей</t>
  </si>
  <si>
    <t>Саха-Якутия</t>
  </si>
  <si>
    <t>Устинов И.А.</t>
  </si>
  <si>
    <t>Дульцев Алексей</t>
  </si>
  <si>
    <t>Докторов С.Д.</t>
  </si>
  <si>
    <t>Томашук Матвей</t>
  </si>
  <si>
    <t>Вдовина С.А.</t>
  </si>
  <si>
    <t>Суворов Алексей</t>
  </si>
  <si>
    <t>Самбо-70 отд. Черемушки</t>
  </si>
  <si>
    <t>Давыдовы А.В., Н.В.</t>
  </si>
  <si>
    <t>Глущук Александр</t>
  </si>
  <si>
    <t>Пичугин Кирилл</t>
  </si>
  <si>
    <t>2002</t>
  </si>
  <si>
    <t>Мехтиев Р.Д.</t>
  </si>
  <si>
    <t>Копнев Кирилл</t>
  </si>
  <si>
    <t>Баркунов Антон</t>
  </si>
  <si>
    <t>СШ№6, Гимназия №44</t>
  </si>
  <si>
    <t>Беляев С.Н.</t>
  </si>
  <si>
    <t>Акопян Антон</t>
  </si>
  <si>
    <t>Купцов Сергей</t>
  </si>
  <si>
    <t>Баранников Дмитрий</t>
  </si>
  <si>
    <t>СШ№3</t>
  </si>
  <si>
    <t>Шибикин С.А.</t>
  </si>
  <si>
    <t>Зайцев Алексей</t>
  </si>
  <si>
    <t>Кемеровская</t>
  </si>
  <si>
    <t>СШ№7</t>
  </si>
  <si>
    <t>Станилога Л.В.</t>
  </si>
  <si>
    <t>Майоров Андрей</t>
  </si>
  <si>
    <t>Трифонов Егор</t>
  </si>
  <si>
    <t>Соколов Михаил</t>
  </si>
  <si>
    <t>Гаврилов Владимир</t>
  </si>
  <si>
    <t>Шайбаков Максим</t>
  </si>
  <si>
    <t>ДЮСШ "Юность"</t>
  </si>
  <si>
    <t>Ковальский А.Н.</t>
  </si>
  <si>
    <t>Ушнурцев Никита</t>
  </si>
  <si>
    <t>Мазнев Антон</t>
  </si>
  <si>
    <t>Шалопин А.В.</t>
  </si>
  <si>
    <t>Петрашко Сергей</t>
  </si>
  <si>
    <t>Кузнецова С.В., Иудина М.М., Филиппова М.С.</t>
  </si>
  <si>
    <t>СШОР по л/а №1</t>
  </si>
  <si>
    <t>Фролова Е.Л.,Фролов В.Ю.</t>
  </si>
  <si>
    <t>Дьяконов Никита</t>
  </si>
  <si>
    <t>Исиляев Владимир</t>
  </si>
  <si>
    <t>Аскаров Марсель</t>
  </si>
  <si>
    <t>Рок Иосиф</t>
  </si>
  <si>
    <t>Осинцев Иван</t>
  </si>
  <si>
    <t>Самойлов Никита</t>
  </si>
  <si>
    <t>Мужиков Дмитрий</t>
  </si>
  <si>
    <t>Самарская</t>
  </si>
  <si>
    <t>ОСШ</t>
  </si>
  <si>
    <t>Мужиков П.В.</t>
  </si>
  <si>
    <t>Басистый Владимир</t>
  </si>
  <si>
    <t>Костромская</t>
  </si>
  <si>
    <t>ДЮСШ "Спартак"</t>
  </si>
  <si>
    <t>Федотов И.А.</t>
  </si>
  <si>
    <t>Баранов Никита</t>
  </si>
  <si>
    <t>СШОР "Лидер"</t>
  </si>
  <si>
    <t>Епишков В.А.</t>
  </si>
  <si>
    <t>Беляев Дмитрий</t>
  </si>
  <si>
    <t>Миронов Филипп</t>
  </si>
  <si>
    <t>Иванова Е.Ю.</t>
  </si>
  <si>
    <t>Кобышев Данила</t>
  </si>
  <si>
    <t>Поляков Иван</t>
  </si>
  <si>
    <t>Молочникова О.А.</t>
  </si>
  <si>
    <t>Грогуленко Илья</t>
  </si>
  <si>
    <t>Иванов Г.Д.</t>
  </si>
  <si>
    <t>Кирилюк Максим</t>
  </si>
  <si>
    <t>Гринько С.В., Л.А.</t>
  </si>
  <si>
    <t>Савич Егор</t>
  </si>
  <si>
    <t>Саулин Николай</t>
  </si>
  <si>
    <t>Магницкий М.В.</t>
  </si>
  <si>
    <t>Сысоев Дмитрий</t>
  </si>
  <si>
    <t>Гайдуков Иван</t>
  </si>
  <si>
    <t>Рудой Аркадий</t>
  </si>
  <si>
    <t>Васильев Даниил</t>
  </si>
  <si>
    <t>Мясоедов К.В., Сидягин В.Б.</t>
  </si>
  <si>
    <t>Скрипин Илья</t>
  </si>
  <si>
    <t>Калинина О.А.</t>
  </si>
  <si>
    <t>Малигон Данила</t>
  </si>
  <si>
    <t>Кузнецова С.А.</t>
  </si>
  <si>
    <t>Огурцов Вадим</t>
  </si>
  <si>
    <t>ДЮСШ№3</t>
  </si>
  <si>
    <t>Кузнецов А.А.</t>
  </si>
  <si>
    <t>Кировская</t>
  </si>
  <si>
    <t>СШ№2</t>
  </si>
  <si>
    <t>Следниковы Е.В., Е.Л.</t>
  </si>
  <si>
    <t>Крюков Дмитрий</t>
  </si>
  <si>
    <t>Мокрушин Сергей</t>
  </si>
  <si>
    <t>ВятСШОР</t>
  </si>
  <si>
    <t>Егоровы А.А., Л.Г., Филимонова С.А.</t>
  </si>
  <si>
    <t>Носков Клим</t>
  </si>
  <si>
    <t>Рябова Э.Б.</t>
  </si>
  <si>
    <t>Летов Максим</t>
  </si>
  <si>
    <t>Носков Никита</t>
  </si>
  <si>
    <t>Отгон Виктор</t>
  </si>
  <si>
    <t>Геберкорн Андрей</t>
  </si>
  <si>
    <t>Судомоина Т.Г.</t>
  </si>
  <si>
    <t>Квардаков Иван</t>
  </si>
  <si>
    <t>Мельникова Е.В.</t>
  </si>
  <si>
    <t>Тимонин Петр</t>
  </si>
  <si>
    <t>Салмин Артем</t>
  </si>
  <si>
    <t>ДЮСШ Салют</t>
  </si>
  <si>
    <t>Анисимов А.Н.</t>
  </si>
  <si>
    <t>Сарапкин Павел</t>
  </si>
  <si>
    <t>Рогожин Дмитрий</t>
  </si>
  <si>
    <t>СШ Юность</t>
  </si>
  <si>
    <t>Музыров Ю.А.</t>
  </si>
  <si>
    <t>Маврин Антон</t>
  </si>
  <si>
    <t>СШ МУ</t>
  </si>
  <si>
    <t>Майорова И.Е.</t>
  </si>
  <si>
    <t>Тополев Александр</t>
  </si>
  <si>
    <t>Тимошенко Е.В.</t>
  </si>
  <si>
    <t>Горелов Кирилл</t>
  </si>
  <si>
    <t>Крикунов Александр</t>
  </si>
  <si>
    <t>Кукушкина С.А.</t>
  </si>
  <si>
    <t>Демшин Александр</t>
  </si>
  <si>
    <t>Петренко Глеб</t>
  </si>
  <si>
    <t xml:space="preserve">Назаров Никита </t>
  </si>
  <si>
    <t>Андреев Александр</t>
  </si>
  <si>
    <t>СШОР №8</t>
  </si>
  <si>
    <t>Алексеев Н.В.</t>
  </si>
  <si>
    <t>Бег с препятствиями 1500м</t>
  </si>
  <si>
    <t>11.10</t>
  </si>
  <si>
    <t>10.05</t>
  </si>
  <si>
    <t>10.15</t>
  </si>
  <si>
    <t>14.05</t>
  </si>
  <si>
    <t>14.45</t>
  </si>
  <si>
    <t>Всероссийских соревнований по легкой атлетике "Чемпионы для России" 
среди учащихся юношей и девушек 2004-2005г.р., 2006-2007г.р. в рамках Первенства России</t>
  </si>
  <si>
    <t>15.10</t>
  </si>
  <si>
    <t>15.35</t>
  </si>
  <si>
    <t>13.10</t>
  </si>
  <si>
    <t>12.50</t>
  </si>
  <si>
    <t>16.00</t>
  </si>
  <si>
    <t>начало    16.00</t>
  </si>
  <si>
    <t>начало  12.00</t>
  </si>
  <si>
    <t>начало    12.00</t>
  </si>
  <si>
    <t>ЮНОШИ 2004-2005г.р. (8,80  h-91,4)</t>
  </si>
  <si>
    <t>ЮНОШИ 2006-2007г.р. (8,50  h-84)</t>
  </si>
  <si>
    <t>Жигалов Алексей</t>
  </si>
  <si>
    <t>РЕЗУЛЬТАТЫ</t>
  </si>
  <si>
    <t>02.03.19 - 10.15</t>
  </si>
  <si>
    <t>02.03.19 - 10.05</t>
  </si>
  <si>
    <t>Главный судья соревнований, ССВК</t>
  </si>
  <si>
    <t>Главный секретарь соревнований, ССВК</t>
  </si>
  <si>
    <t>С.Н.Беляев (Пенза)</t>
  </si>
  <si>
    <t>А.В.Зинуков (Пенза)</t>
  </si>
  <si>
    <t>н.я.</t>
  </si>
  <si>
    <t>4</t>
  </si>
  <si>
    <t>5</t>
  </si>
  <si>
    <t>6</t>
  </si>
  <si>
    <t>7</t>
  </si>
  <si>
    <t>8</t>
  </si>
  <si>
    <t>16.15</t>
  </si>
  <si>
    <t>16.35</t>
  </si>
  <si>
    <t>-</t>
  </si>
  <si>
    <t>Х</t>
  </si>
  <si>
    <t>4,,56</t>
  </si>
  <si>
    <t>02.03.19 - 12.00</t>
  </si>
  <si>
    <t>основные соревнования</t>
  </si>
  <si>
    <t>попытки</t>
  </si>
  <si>
    <t>02.03.19 -16.00</t>
  </si>
  <si>
    <t>02.03.19 -12.00</t>
  </si>
  <si>
    <t>б/р</t>
  </si>
  <si>
    <t>13</t>
  </si>
  <si>
    <t>54,0</t>
  </si>
  <si>
    <t>14</t>
  </si>
  <si>
    <t>08,6</t>
  </si>
  <si>
    <t>55,6</t>
  </si>
  <si>
    <t>15</t>
  </si>
  <si>
    <t>28,4</t>
  </si>
  <si>
    <t>41,6</t>
  </si>
  <si>
    <t>44,6</t>
  </si>
  <si>
    <t>19</t>
  </si>
  <si>
    <t>50,6</t>
  </si>
  <si>
    <t>57,3</t>
  </si>
  <si>
    <t>21</t>
  </si>
  <si>
    <t>00,4</t>
  </si>
  <si>
    <t>22</t>
  </si>
  <si>
    <t>34,9</t>
  </si>
  <si>
    <t>3км</t>
  </si>
  <si>
    <t>02.03.19 - 12.50</t>
  </si>
  <si>
    <t>справка</t>
  </si>
  <si>
    <t>Мамедов Руслан</t>
  </si>
  <si>
    <t>ДЮСШ Башмаково</t>
  </si>
  <si>
    <t>Безиков М.В.</t>
  </si>
  <si>
    <t>Буданов Данила</t>
  </si>
  <si>
    <t>Лонин Антон</t>
  </si>
  <si>
    <t>23,4</t>
  </si>
  <si>
    <t>38,7</t>
  </si>
  <si>
    <t>54,8</t>
  </si>
  <si>
    <t>23</t>
  </si>
  <si>
    <t>16,0</t>
  </si>
  <si>
    <t>48,8</t>
  </si>
  <si>
    <t>24</t>
  </si>
  <si>
    <t>21,8</t>
  </si>
  <si>
    <t>42,6</t>
  </si>
  <si>
    <t>44,3</t>
  </si>
  <si>
    <t>25</t>
  </si>
  <si>
    <t>18,9</t>
  </si>
  <si>
    <t>5км</t>
  </si>
  <si>
    <t>Замечания</t>
  </si>
  <si>
    <t>&lt;</t>
  </si>
  <si>
    <t>&lt;&lt;</t>
  </si>
  <si>
    <t>~~</t>
  </si>
  <si>
    <t>02.03.19 - 13.10</t>
  </si>
  <si>
    <t>&lt;&lt;~</t>
  </si>
  <si>
    <t>40,3</t>
  </si>
  <si>
    <t>52,0</t>
  </si>
  <si>
    <t>53,8</t>
  </si>
  <si>
    <t>59,5</t>
  </si>
  <si>
    <t>01,4</t>
  </si>
  <si>
    <t>52,2</t>
  </si>
  <si>
    <t>53,4</t>
  </si>
  <si>
    <t>55,4</t>
  </si>
  <si>
    <t>57,9</t>
  </si>
  <si>
    <t>54,6</t>
  </si>
  <si>
    <t>55,3</t>
  </si>
  <si>
    <t>01,9</t>
  </si>
  <si>
    <t>56,7</t>
  </si>
  <si>
    <t>57,8</t>
  </si>
  <si>
    <t>53,3</t>
  </si>
  <si>
    <t>56,8</t>
  </si>
  <si>
    <t>58,1</t>
  </si>
  <si>
    <t>Санта Руис Дэвид</t>
  </si>
  <si>
    <t>DNS</t>
  </si>
  <si>
    <t>02.03.19 - 16.15</t>
  </si>
  <si>
    <t>02.03.19 - 10.55</t>
  </si>
  <si>
    <t>54,2</t>
  </si>
  <si>
    <t>55,7</t>
  </si>
  <si>
    <t>01,2</t>
  </si>
  <si>
    <t>55,8</t>
  </si>
  <si>
    <t>55,9</t>
  </si>
  <si>
    <t>56,0</t>
  </si>
  <si>
    <t>58,6</t>
  </si>
  <si>
    <t>56,4</t>
  </si>
  <si>
    <t>58,9</t>
  </si>
  <si>
    <t>00,2</t>
  </si>
  <si>
    <t>55,1</t>
  </si>
  <si>
    <t>58,0</t>
  </si>
  <si>
    <t>06,3</t>
  </si>
  <si>
    <t>02.03.19 - 11.10</t>
  </si>
  <si>
    <t>02.03.19 - 16.35</t>
  </si>
  <si>
    <t>55,2</t>
  </si>
  <si>
    <t>00,0</t>
  </si>
  <si>
    <t>ВК</t>
  </si>
  <si>
    <t>02.03.19 - 14.05</t>
  </si>
  <si>
    <t>08,9</t>
  </si>
  <si>
    <t>19,9</t>
  </si>
  <si>
    <t>01,1</t>
  </si>
  <si>
    <t>04,0</t>
  </si>
  <si>
    <t>01,5</t>
  </si>
  <si>
    <t>10,4</t>
  </si>
  <si>
    <t>06,2</t>
  </si>
  <si>
    <t>18,8</t>
  </si>
  <si>
    <t>03,8</t>
  </si>
  <si>
    <t>дискв. 163.3</t>
  </si>
  <si>
    <t>02.03.19 - 14.45</t>
  </si>
  <si>
    <t>18,5</t>
  </si>
  <si>
    <t>21,7</t>
  </si>
  <si>
    <t>22,8</t>
  </si>
  <si>
    <t>23,2</t>
  </si>
  <si>
    <t>34,2</t>
  </si>
  <si>
    <t>DNF</t>
  </si>
  <si>
    <t>37,0</t>
  </si>
  <si>
    <t>38,4</t>
  </si>
  <si>
    <t>45,9</t>
  </si>
  <si>
    <t>46,4</t>
  </si>
  <si>
    <t>54,7</t>
  </si>
  <si>
    <t>02,2</t>
  </si>
  <si>
    <t>06,5</t>
  </si>
  <si>
    <t>24,8</t>
  </si>
  <si>
    <t>дискв.163.3</t>
  </si>
  <si>
    <t>02.03.19 - 15.10</t>
  </si>
  <si>
    <t>49,0</t>
  </si>
  <si>
    <t>57,4</t>
  </si>
  <si>
    <t>57,5</t>
  </si>
  <si>
    <t>03,2</t>
  </si>
  <si>
    <t>24,3</t>
  </si>
  <si>
    <t>05,5</t>
  </si>
  <si>
    <t>45,0</t>
  </si>
  <si>
    <t>10,2</t>
  </si>
  <si>
    <t>03,7</t>
  </si>
  <si>
    <t>27,2</t>
  </si>
  <si>
    <t>36,5</t>
  </si>
  <si>
    <t>11,2</t>
  </si>
  <si>
    <t>15,4</t>
  </si>
  <si>
    <t>15,6</t>
  </si>
  <si>
    <t>30,8</t>
  </si>
  <si>
    <t>27,5</t>
  </si>
  <si>
    <t>дискв.163.2</t>
  </si>
  <si>
    <t>02.03.19 - 15.35</t>
  </si>
  <si>
    <t>02.03.19 - 16.00</t>
  </si>
  <si>
    <t>х</t>
  </si>
  <si>
    <t>03.03.19 - 10.55</t>
  </si>
  <si>
    <t>03.03.19 - 12.00</t>
  </si>
  <si>
    <t>5,20</t>
  </si>
  <si>
    <t>5,10</t>
  </si>
  <si>
    <t>5,70</t>
  </si>
  <si>
    <t>5,40</t>
  </si>
  <si>
    <t>5,50</t>
  </si>
  <si>
    <t>5,62</t>
  </si>
  <si>
    <t>5,18</t>
  </si>
  <si>
    <t>5,59</t>
  </si>
  <si>
    <t>4,78</t>
  </si>
  <si>
    <t>5,78</t>
  </si>
  <si>
    <t>6,00</t>
  </si>
  <si>
    <t>6,13</t>
  </si>
  <si>
    <t>5,75</t>
  </si>
  <si>
    <t>5,38</t>
  </si>
  <si>
    <t>5,02</t>
  </si>
  <si>
    <t>4,88</t>
  </si>
  <si>
    <t>5,12</t>
  </si>
  <si>
    <t>5,39</t>
  </si>
  <si>
    <t>5,49</t>
  </si>
  <si>
    <t>5,31</t>
  </si>
  <si>
    <t>5,25</t>
  </si>
  <si>
    <t>5,83</t>
  </si>
  <si>
    <t>5,86</t>
  </si>
  <si>
    <t>5,89</t>
  </si>
  <si>
    <t>6,08</t>
  </si>
  <si>
    <t>5,85</t>
  </si>
  <si>
    <t>5,77</t>
  </si>
  <si>
    <t>5,97</t>
  </si>
  <si>
    <t>6,11</t>
  </si>
  <si>
    <t>5,68</t>
  </si>
  <si>
    <t>4,16</t>
  </si>
  <si>
    <t>5,46</t>
  </si>
  <si>
    <t>6,05</t>
  </si>
  <si>
    <t>5,01</t>
  </si>
  <si>
    <t>5,36</t>
  </si>
  <si>
    <t>4,76</t>
  </si>
  <si>
    <t>4,00</t>
  </si>
  <si>
    <t>4,46</t>
  </si>
  <si>
    <t>4,42</t>
  </si>
  <si>
    <t>3,90</t>
  </si>
  <si>
    <t>6,10</t>
  </si>
  <si>
    <t>6,12</t>
  </si>
  <si>
    <t>03.03.19 - 12.25</t>
  </si>
  <si>
    <t>03.03.19 - 12.45</t>
  </si>
  <si>
    <t>03.03.19 - 13.00</t>
  </si>
  <si>
    <t>03.03.19 - 13.30</t>
  </si>
  <si>
    <t>03.03.19 - 14.30</t>
  </si>
  <si>
    <t>ЮНОШИ  2004-2005гг.р.</t>
  </si>
  <si>
    <t>ЮНОШИ  2006-2007гг.р.</t>
  </si>
  <si>
    <t>начало:03.03.19 - 12.00</t>
  </si>
  <si>
    <t>03.03.19 - 14.00</t>
  </si>
  <si>
    <t>Тимошенко Артем</t>
  </si>
  <si>
    <t>Григорьев Илья</t>
  </si>
  <si>
    <t>КСШОР №1, Знамя</t>
  </si>
  <si>
    <t>Журавлевы В.Ю.,Т.Б.</t>
  </si>
  <si>
    <t>23,0</t>
  </si>
  <si>
    <t>Евсеенков Роман</t>
  </si>
  <si>
    <t>163.3</t>
  </si>
  <si>
    <t>Пензенская, СШ№6</t>
  </si>
  <si>
    <t>дискв163.3</t>
  </si>
  <si>
    <t>13.55</t>
  </si>
  <si>
    <t>13,9</t>
  </si>
  <si>
    <t>14,1</t>
  </si>
  <si>
    <t>14,3</t>
  </si>
  <si>
    <t>14,8</t>
  </si>
  <si>
    <t>16,9</t>
  </si>
  <si>
    <t>28,2</t>
  </si>
  <si>
    <t xml:space="preserve">начало: </t>
  </si>
  <si>
    <t>07,8</t>
  </si>
  <si>
    <t>10,1</t>
  </si>
  <si>
    <t>10,8</t>
  </si>
  <si>
    <t>10,9</t>
  </si>
  <si>
    <t>12,5</t>
  </si>
  <si>
    <t>13,7</t>
  </si>
  <si>
    <t>26,3</t>
  </si>
  <si>
    <t>04,8</t>
  </si>
  <si>
    <t>05,1</t>
  </si>
  <si>
    <t>06,1</t>
  </si>
  <si>
    <t>08,4</t>
  </si>
  <si>
    <t>09,6</t>
  </si>
  <si>
    <t>10,0</t>
  </si>
  <si>
    <t>30,9</t>
  </si>
  <si>
    <t>31,9</t>
  </si>
  <si>
    <t>35,6</t>
  </si>
  <si>
    <t>38,2</t>
  </si>
  <si>
    <t>41,2</t>
  </si>
  <si>
    <t>44,8</t>
  </si>
  <si>
    <t>23,1</t>
  </si>
  <si>
    <t>25,5</t>
  </si>
  <si>
    <t>30,1</t>
  </si>
  <si>
    <t>30,2</t>
  </si>
  <si>
    <t>41,5</t>
  </si>
  <si>
    <t>53,2</t>
  </si>
  <si>
    <t>13,2</t>
  </si>
  <si>
    <t>17,6</t>
  </si>
  <si>
    <t>18,4</t>
  </si>
  <si>
    <t>19,5</t>
  </si>
  <si>
    <t>25,0</t>
  </si>
  <si>
    <t>47,1</t>
  </si>
  <si>
    <t>12,2</t>
  </si>
  <si>
    <t>28,9</t>
  </si>
  <si>
    <t>44,1</t>
  </si>
  <si>
    <t>45,3</t>
  </si>
  <si>
    <t>05,8</t>
  </si>
  <si>
    <t>11,5</t>
  </si>
  <si>
    <t>33,2</t>
  </si>
  <si>
    <t>ПРИЛОЖЕНИЕ</t>
  </si>
  <si>
    <t>Юноши 2004-2005гг.р.</t>
  </si>
  <si>
    <t xml:space="preserve">165       170        175  </t>
  </si>
  <si>
    <t>178       181       184      188      192</t>
  </si>
  <si>
    <t>08,5</t>
  </si>
  <si>
    <t>27,7</t>
  </si>
  <si>
    <t>32,0</t>
  </si>
  <si>
    <t>32,8</t>
  </si>
  <si>
    <t>37,5</t>
  </si>
  <si>
    <t>40,1</t>
  </si>
  <si>
    <t>42,3</t>
  </si>
  <si>
    <t>42,5</t>
  </si>
  <si>
    <t>08,7</t>
  </si>
  <si>
    <t>0</t>
  </si>
  <si>
    <t xml:space="preserve">                             0</t>
  </si>
  <si>
    <t>х0          0          0         0         0</t>
  </si>
  <si>
    <t>ххх</t>
  </si>
  <si>
    <t xml:space="preserve">  0           0            0</t>
  </si>
  <si>
    <t xml:space="preserve"> 0         х0        ххх</t>
  </si>
  <si>
    <t xml:space="preserve">               0            0</t>
  </si>
  <si>
    <t xml:space="preserve"> х0        х0        ххх</t>
  </si>
  <si>
    <t>х0</t>
  </si>
  <si>
    <t xml:space="preserve">  х0         0           хх0</t>
  </si>
  <si>
    <t xml:space="preserve">  0        ххх</t>
  </si>
  <si>
    <t xml:space="preserve"> х0       ххх</t>
  </si>
  <si>
    <t xml:space="preserve">  х0         0           х0</t>
  </si>
  <si>
    <t xml:space="preserve">  0           0          ххх</t>
  </si>
  <si>
    <t>03.03.19 - 13.55</t>
  </si>
  <si>
    <t xml:space="preserve">  0           0            х</t>
  </si>
  <si>
    <t xml:space="preserve"> забеги</t>
  </si>
  <si>
    <t xml:space="preserve">  0          х0          ххх</t>
  </si>
  <si>
    <t xml:space="preserve"> х0         х0          ххх</t>
  </si>
  <si>
    <t xml:space="preserve">  0         ххх</t>
  </si>
  <si>
    <t xml:space="preserve"> х0        ххх</t>
  </si>
  <si>
    <t xml:space="preserve"> ххх</t>
  </si>
  <si>
    <t>хх0</t>
  </si>
  <si>
    <t>03.03.19 - 14.05</t>
  </si>
  <si>
    <t>Юноши 2006-2007гг.р.</t>
  </si>
  <si>
    <t>9</t>
  </si>
  <si>
    <t>44,2</t>
  </si>
  <si>
    <t>44,9</t>
  </si>
  <si>
    <t>10</t>
  </si>
  <si>
    <t>22,0</t>
  </si>
  <si>
    <t>33,0</t>
  </si>
  <si>
    <t>135</t>
  </si>
  <si>
    <t>140</t>
  </si>
  <si>
    <t>43,0</t>
  </si>
  <si>
    <t>45,7</t>
  </si>
  <si>
    <t xml:space="preserve">  160      165       170      172</t>
  </si>
  <si>
    <t>ХХ0      ХХ0      ХХ-     Х</t>
  </si>
  <si>
    <t xml:space="preserve">   0        ХХХ</t>
  </si>
  <si>
    <t xml:space="preserve">    0       ХХХ</t>
  </si>
  <si>
    <t xml:space="preserve"> Х0      ХХХ</t>
  </si>
  <si>
    <t>Х0</t>
  </si>
  <si>
    <t>ХХ0</t>
  </si>
  <si>
    <t>ХХХ</t>
  </si>
  <si>
    <t xml:space="preserve"> 0        ХХХ</t>
  </si>
  <si>
    <t xml:space="preserve">  0           0          Х0</t>
  </si>
  <si>
    <t xml:space="preserve">  0          Х0       ХХ0</t>
  </si>
  <si>
    <t>145        150       155</t>
  </si>
  <si>
    <t xml:space="preserve"> 0           Х0        ХХХ</t>
  </si>
  <si>
    <t>Х0         Х0        ХХХ</t>
  </si>
  <si>
    <t xml:space="preserve"> 0         ХХ0     ХХХ</t>
  </si>
  <si>
    <t>39,5</t>
  </si>
  <si>
    <t>40,5</t>
  </si>
  <si>
    <t>41,9</t>
  </si>
  <si>
    <t>37,6</t>
  </si>
  <si>
    <t>37,7</t>
  </si>
  <si>
    <t>39,4</t>
  </si>
  <si>
    <t>41,4</t>
  </si>
  <si>
    <t>дискв..163.3</t>
  </si>
  <si>
    <t>48,3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</si>
</sst>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.5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12"/>
      <name val="Times New Roman"/>
    </font>
    <font>
      <sz val="12"/>
      <name val="Times New Roman"/>
    </font>
    <font>
      <b/>
      <sz val="11"/>
      <name val="Times New Roman"/>
    </font>
    <font>
      <b/>
      <sz val="8"/>
      <name val="Times New Roman"/>
    </font>
    <font>
      <sz val="8"/>
      <name val="Times New Roman"/>
    </font>
    <font>
      <sz val="11"/>
      <name val="Times New Roman"/>
    </font>
    <font>
      <b/>
      <sz val="10"/>
      <name val="Times New Roman"/>
    </font>
    <font>
      <b/>
      <sz val="9"/>
      <name val="Times New Roman"/>
    </font>
    <font>
      <sz val="12"/>
      <color indexed="22"/>
      <name val="Times New Roman"/>
    </font>
    <font>
      <sz val="8"/>
      <name val="Symbol"/>
      <family val="1"/>
      <charset val="2"/>
    </font>
    <font>
      <sz val="12"/>
      <name val="Arial Cyr"/>
      <charset val="204"/>
    </font>
    <font>
      <sz val="9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/>
    <xf numFmtId="0" fontId="2" fillId="0" borderId="0" xfId="0" applyNumberFormat="1" applyFont="1" applyAlignment="1">
      <alignment horizontal="center" vertical="top"/>
    </xf>
    <xf numFmtId="49" fontId="5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49" fontId="4" fillId="0" borderId="0" xfId="0" applyNumberFormat="1" applyFont="1" applyFill="1" applyAlignment="1" applyProtection="1">
      <alignment horizontal="left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/>
    <xf numFmtId="49" fontId="9" fillId="0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 applyProtection="1">
      <protection hidden="1"/>
    </xf>
    <xf numFmtId="165" fontId="4" fillId="0" borderId="0" xfId="0" applyNumberFormat="1" applyFont="1" applyFill="1" applyAlignment="1" applyProtection="1">
      <alignment horizontal="right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2" fillId="4" borderId="0" xfId="0" applyNumberFormat="1" applyFont="1" applyFill="1" applyAlignment="1">
      <alignment horizontal="center"/>
    </xf>
    <xf numFmtId="165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" fillId="5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/>
      <protection hidden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13" fillId="0" borderId="0" xfId="0" applyFont="1" applyFill="1" applyAlignment="1">
      <alignment horizontal="left"/>
    </xf>
    <xf numFmtId="0" fontId="1" fillId="0" borderId="0" xfId="0" applyFont="1" applyFill="1"/>
    <xf numFmtId="2" fontId="9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 applyProtection="1">
      <alignment horizontal="right"/>
      <protection hidden="1"/>
    </xf>
    <xf numFmtId="0" fontId="9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5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165" fontId="2" fillId="0" borderId="0" xfId="0" applyNumberFormat="1" applyFont="1" applyBorder="1"/>
    <xf numFmtId="0" fontId="13" fillId="0" borderId="0" xfId="0" applyFont="1"/>
    <xf numFmtId="165" fontId="2" fillId="0" borderId="0" xfId="0" applyNumberFormat="1" applyFont="1"/>
    <xf numFmtId="0" fontId="2" fillId="0" borderId="0" xfId="0" applyFont="1" applyFill="1" applyBorder="1" applyAlignment="1"/>
    <xf numFmtId="49" fontId="2" fillId="0" borderId="0" xfId="0" applyNumberFormat="1" applyFont="1" applyBorder="1"/>
    <xf numFmtId="49" fontId="2" fillId="0" borderId="0" xfId="0" applyNumberFormat="1" applyFont="1"/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/>
    <xf numFmtId="1" fontId="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49" fontId="2" fillId="0" borderId="0" xfId="0" applyNumberFormat="1" applyFont="1" applyAlignment="1">
      <alignment horizontal="center" wrapText="1"/>
    </xf>
    <xf numFmtId="1" fontId="4" fillId="0" borderId="0" xfId="0" applyNumberFormat="1" applyFont="1" applyFill="1" applyAlignment="1" applyProtection="1">
      <protection hidden="1"/>
    </xf>
    <xf numFmtId="1" fontId="4" fillId="0" borderId="0" xfId="0" applyNumberFormat="1" applyFont="1" applyFill="1" applyAlignment="1" applyProtection="1">
      <alignment horizontal="center"/>
      <protection hidden="1"/>
    </xf>
    <xf numFmtId="1" fontId="4" fillId="0" borderId="0" xfId="0" applyNumberFormat="1" applyFont="1" applyFill="1" applyAlignment="1" applyProtection="1">
      <alignment horizont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0" applyNumberFormat="1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/>
    <xf numFmtId="0" fontId="9" fillId="0" borderId="0" xfId="0" applyFont="1" applyFill="1" applyBorder="1" applyAlignment="1" applyProtection="1">
      <alignment horizontal="left" vertical="top" wrapText="1"/>
      <protection hidden="1"/>
    </xf>
    <xf numFmtId="2" fontId="4" fillId="0" borderId="0" xfId="0" applyNumberFormat="1" applyFont="1" applyFill="1" applyAlignment="1" applyProtection="1"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2" fontId="9" fillId="5" borderId="0" xfId="0" applyNumberFormat="1" applyFont="1" applyFill="1" applyAlignment="1">
      <alignment horizontal="center"/>
    </xf>
    <xf numFmtId="2" fontId="4" fillId="0" borderId="2" xfId="0" applyNumberFormat="1" applyFont="1" applyFill="1" applyBorder="1" applyAlignment="1" applyProtection="1">
      <protection hidden="1"/>
    </xf>
    <xf numFmtId="2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right" vertical="top"/>
    </xf>
    <xf numFmtId="1" fontId="1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top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Alignment="1" applyProtection="1">
      <alignment horizontal="left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4" fillId="0" borderId="2" xfId="0" applyNumberFormat="1" applyFont="1" applyFill="1" applyBorder="1" applyAlignment="1" applyProtection="1">
      <alignment horizontal="right"/>
      <protection hidden="1"/>
    </xf>
    <xf numFmtId="0" fontId="9" fillId="0" borderId="1" xfId="0" applyFont="1" applyFill="1" applyBorder="1" applyAlignment="1" applyProtection="1">
      <alignment horizontal="left" vertical="top"/>
      <protection hidden="1"/>
    </xf>
    <xf numFmtId="2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" fontId="9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left" wrapText="1"/>
    </xf>
    <xf numFmtId="165" fontId="9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>
      <alignment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8" fillId="6" borderId="0" xfId="0" applyNumberFormat="1" applyFont="1" applyFill="1" applyBorder="1" applyAlignment="1" applyProtection="1">
      <alignment horizontal="left" vertical="top" wrapText="1"/>
      <protection hidden="1"/>
    </xf>
    <xf numFmtId="165" fontId="8" fillId="4" borderId="0" xfId="0" applyNumberFormat="1" applyFont="1" applyFill="1" applyBorder="1" applyAlignment="1" applyProtection="1">
      <alignment horizontal="left" vertical="top" wrapText="1"/>
      <protection hidden="1"/>
    </xf>
    <xf numFmtId="1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5" fontId="2" fillId="4" borderId="0" xfId="0" applyNumberFormat="1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165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49" fontId="8" fillId="4" borderId="0" xfId="0" applyNumberFormat="1" applyFont="1" applyFill="1" applyBorder="1" applyAlignment="1" applyProtection="1">
      <alignment horizontal="left" vertical="top" wrapText="1"/>
      <protection hidden="1"/>
    </xf>
    <xf numFmtId="165" fontId="3" fillId="4" borderId="0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/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/>
    <xf numFmtId="0" fontId="17" fillId="0" borderId="0" xfId="0" applyFont="1" applyFill="1" applyBorder="1" applyAlignment="1" applyProtection="1">
      <alignment horizontal="center" wrapText="1"/>
      <protection hidden="1"/>
    </xf>
    <xf numFmtId="49" fontId="17" fillId="0" borderId="0" xfId="0" applyNumberFormat="1" applyFont="1" applyFill="1" applyBorder="1" applyAlignment="1" applyProtection="1">
      <alignment horizontal="left" vertical="top" wrapText="1"/>
      <protection hidden="1"/>
    </xf>
    <xf numFmtId="1" fontId="17" fillId="0" borderId="0" xfId="0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wrapText="1"/>
      <protection hidden="1"/>
    </xf>
    <xf numFmtId="0" fontId="17" fillId="0" borderId="2" xfId="0" applyNumberFormat="1" applyFont="1" applyFill="1" applyBorder="1" applyAlignment="1" applyProtection="1">
      <alignment horizontal="right"/>
      <protection hidden="1"/>
    </xf>
    <xf numFmtId="49" fontId="17" fillId="0" borderId="0" xfId="0" applyNumberFormat="1" applyFont="1" applyFill="1" applyBorder="1" applyAlignment="1" applyProtection="1">
      <alignment horizontal="right" wrapText="1"/>
      <protection hidden="1"/>
    </xf>
    <xf numFmtId="165" fontId="17" fillId="0" borderId="0" xfId="0" applyNumberFormat="1" applyFont="1" applyFill="1" applyBorder="1" applyAlignment="1" applyProtection="1">
      <alignment horizontal="right" wrapText="1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1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horizontal="left" wrapText="1"/>
      <protection hidden="1"/>
    </xf>
    <xf numFmtId="0" fontId="18" fillId="0" borderId="0" xfId="0" applyFont="1" applyFill="1"/>
    <xf numFmtId="0" fontId="18" fillId="0" borderId="0" xfId="0" applyFont="1" applyFill="1" applyAlignment="1">
      <alignment horizontal="center" vertical="top"/>
    </xf>
    <xf numFmtId="0" fontId="23" fillId="0" borderId="0" xfId="0" applyFont="1" applyFill="1" applyAlignment="1" applyProtection="1">
      <alignment horizontal="left"/>
      <protection hidden="1"/>
    </xf>
    <xf numFmtId="49" fontId="23" fillId="0" borderId="0" xfId="0" applyNumberFormat="1" applyFont="1" applyFill="1" applyAlignment="1" applyProtection="1">
      <alignment horizontal="left" vertical="top" wrapText="1"/>
      <protection hidden="1"/>
    </xf>
    <xf numFmtId="1" fontId="23" fillId="0" borderId="0" xfId="0" applyNumberFormat="1" applyFont="1" applyFill="1" applyAlignment="1" applyProtection="1">
      <alignment horizontal="center" wrapText="1"/>
      <protection hidden="1"/>
    </xf>
    <xf numFmtId="0" fontId="23" fillId="0" borderId="0" xfId="0" applyFont="1" applyFill="1" applyAlignment="1" applyProtection="1">
      <alignment horizontal="center" wrapText="1"/>
      <protection hidden="1"/>
    </xf>
    <xf numFmtId="0" fontId="23" fillId="0" borderId="0" xfId="0" applyFont="1" applyFill="1" applyBorder="1" applyAlignment="1" applyProtection="1">
      <alignment wrapText="1"/>
      <protection hidden="1"/>
    </xf>
    <xf numFmtId="0" fontId="19" fillId="0" borderId="2" xfId="0" applyNumberFormat="1" applyFont="1" applyFill="1" applyBorder="1" applyAlignment="1">
      <alignment horizontal="right"/>
    </xf>
    <xf numFmtId="0" fontId="23" fillId="0" borderId="0" xfId="0" applyFont="1" applyFill="1"/>
    <xf numFmtId="49" fontId="23" fillId="4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right" vertical="top"/>
    </xf>
    <xf numFmtId="165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 vertical="center"/>
    </xf>
    <xf numFmtId="2" fontId="2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17" fillId="0" borderId="0" xfId="0" applyFont="1" applyFill="1" applyAlignment="1" applyProtection="1">
      <alignment horizontal="left"/>
      <protection hidden="1"/>
    </xf>
    <xf numFmtId="49" fontId="17" fillId="0" borderId="0" xfId="0" applyNumberFormat="1" applyFont="1" applyFill="1" applyAlignment="1" applyProtection="1">
      <alignment horizontal="left" vertical="top" wrapText="1"/>
      <protection hidden="1"/>
    </xf>
    <xf numFmtId="1" fontId="17" fillId="0" borderId="0" xfId="0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Fill="1"/>
    <xf numFmtId="2" fontId="17" fillId="0" borderId="0" xfId="0" applyNumberFormat="1" applyFont="1" applyFill="1" applyAlignment="1">
      <alignment horizontal="right" vertical="top"/>
    </xf>
    <xf numFmtId="0" fontId="21" fillId="0" borderId="1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Border="1" applyAlignment="1" applyProtection="1">
      <alignment horizontal="center"/>
      <protection hidden="1"/>
    </xf>
    <xf numFmtId="49" fontId="18" fillId="0" borderId="0" xfId="0" applyNumberFormat="1" applyFont="1" applyFill="1" applyAlignment="1">
      <alignment horizontal="center" vertical="top"/>
    </xf>
    <xf numFmtId="0" fontId="17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21" fillId="0" borderId="0" xfId="0" applyFont="1" applyFill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49" fontId="1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1" fontId="9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NumberFormat="1" applyFont="1" applyFill="1" applyBorder="1" applyAlignment="1" applyProtection="1">
      <alignment horizontal="center" vertical="top"/>
      <protection hidden="1"/>
    </xf>
    <xf numFmtId="165" fontId="9" fillId="6" borderId="0" xfId="0" applyNumberFormat="1" applyFont="1" applyFill="1" applyBorder="1" applyAlignment="1" applyProtection="1">
      <alignment horizontal="left" vertical="top"/>
      <protection hidden="1"/>
    </xf>
    <xf numFmtId="165" fontId="9" fillId="4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NumberFormat="1" applyFont="1" applyFill="1" applyBorder="1" applyAlignment="1" applyProtection="1">
      <alignment horizontal="left" vertical="top" wrapText="1"/>
      <protection hidden="1"/>
    </xf>
    <xf numFmtId="165" fontId="9" fillId="0" borderId="0" xfId="0" applyNumberFormat="1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Protection="1"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165" fontId="2" fillId="4" borderId="0" xfId="0" applyNumberFormat="1" applyFont="1" applyFill="1" applyBorder="1" applyAlignment="1">
      <alignment horizontal="center"/>
    </xf>
    <xf numFmtId="0" fontId="18" fillId="0" borderId="5" xfId="0" applyFont="1" applyFill="1" applyBorder="1" applyAlignment="1" applyProtection="1">
      <alignment horizontal="center" vertical="top"/>
      <protection hidden="1"/>
    </xf>
    <xf numFmtId="0" fontId="17" fillId="0" borderId="1" xfId="0" applyFont="1" applyFill="1" applyBorder="1" applyAlignment="1" applyProtection="1">
      <alignment horizontal="left" vertical="top"/>
      <protection hidden="1"/>
    </xf>
    <xf numFmtId="0" fontId="17" fillId="0" borderId="1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5" fontId="1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protection hidden="1"/>
    </xf>
    <xf numFmtId="49" fontId="9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 applyProtection="1">
      <alignment horizontal="center" vertical="top" wrapText="1"/>
      <protection hidden="1"/>
    </xf>
    <xf numFmtId="2" fontId="2" fillId="3" borderId="0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 textRotation="90" wrapText="1"/>
    </xf>
    <xf numFmtId="2" fontId="2" fillId="0" borderId="0" xfId="0" applyNumberFormat="1" applyFont="1" applyFill="1" applyBorder="1" applyAlignment="1" applyProtection="1">
      <alignment horizontal="center" vertical="top" wrapText="1"/>
      <protection hidden="1"/>
    </xf>
    <xf numFmtId="2" fontId="2" fillId="3" borderId="0" xfId="0" applyNumberFormat="1" applyFont="1" applyFill="1" applyBorder="1" applyAlignment="1" applyProtection="1">
      <alignment horizontal="center" vertical="top" wrapText="1"/>
      <protection hidden="1"/>
    </xf>
    <xf numFmtId="0" fontId="9" fillId="3" borderId="0" xfId="0" applyFont="1" applyFill="1" applyBorder="1" applyAlignment="1" applyProtection="1">
      <alignment horizontal="left" vertical="top" wrapText="1"/>
      <protection hidden="1"/>
    </xf>
    <xf numFmtId="0" fontId="9" fillId="3" borderId="0" xfId="0" applyNumberFormat="1" applyFont="1" applyFill="1" applyBorder="1" applyAlignment="1" applyProtection="1">
      <alignment horizontal="left" vertical="top" wrapText="1"/>
      <protection hidden="1"/>
    </xf>
    <xf numFmtId="2" fontId="2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  <protection hidden="1"/>
    </xf>
    <xf numFmtId="2" fontId="9" fillId="5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9" fillId="6" borderId="0" xfId="0" applyNumberFormat="1" applyFont="1" applyFill="1" applyBorder="1" applyAlignment="1" applyProtection="1">
      <alignment horizontal="left" vertical="top"/>
      <protection hidden="1"/>
    </xf>
    <xf numFmtId="165" fontId="9" fillId="7" borderId="0" xfId="0" applyNumberFormat="1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 vertical="top" shrinkToFit="1"/>
      <protection hidden="1"/>
    </xf>
    <xf numFmtId="0" fontId="9" fillId="0" borderId="0" xfId="0" applyNumberFormat="1" applyFont="1" applyFill="1" applyBorder="1" applyAlignment="1" applyProtection="1">
      <alignment horizontal="left" vertical="top" shrinkToFit="1"/>
      <protection hidden="1"/>
    </xf>
    <xf numFmtId="14" fontId="1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9" fillId="0" borderId="0" xfId="0" applyFont="1" applyFill="1" applyAlignment="1"/>
    <xf numFmtId="49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center" wrapText="1"/>
    </xf>
    <xf numFmtId="165" fontId="2" fillId="4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NumberFormat="1" applyFont="1" applyFill="1" applyBorder="1" applyAlignment="1" applyProtection="1">
      <alignment horizontal="center" vertical="top"/>
      <protection hidden="1"/>
    </xf>
    <xf numFmtId="49" fontId="8" fillId="6" borderId="0" xfId="0" applyNumberFormat="1" applyFont="1" applyFill="1" applyBorder="1" applyAlignment="1" applyProtection="1">
      <alignment horizontal="left" vertical="top"/>
      <protection hidden="1"/>
    </xf>
    <xf numFmtId="165" fontId="8" fillId="7" borderId="0" xfId="0" applyNumberFormat="1" applyFont="1" applyFill="1" applyBorder="1" applyAlignment="1" applyProtection="1">
      <alignment horizontal="left" vertical="top"/>
      <protection hidden="1"/>
    </xf>
    <xf numFmtId="49" fontId="1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NumberFormat="1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left" wrapText="1"/>
      <protection hidden="1"/>
    </xf>
    <xf numFmtId="165" fontId="8" fillId="0" borderId="0" xfId="0" applyNumberFormat="1" applyFont="1" applyFill="1" applyBorder="1" applyAlignment="1" applyProtection="1">
      <alignment horizontal="center" wrapText="1"/>
      <protection hidden="1"/>
    </xf>
    <xf numFmtId="49" fontId="8" fillId="6" borderId="0" xfId="0" applyNumberFormat="1" applyFont="1" applyFill="1" applyBorder="1" applyAlignment="1" applyProtection="1">
      <alignment horizontal="left"/>
      <protection hidden="1"/>
    </xf>
    <xf numFmtId="165" fontId="8" fillId="7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1" fontId="22" fillId="0" borderId="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165" fontId="22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2" fillId="7" borderId="0" xfId="0" applyNumberFormat="1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1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5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0" xfId="0" applyNumberFormat="1" applyFont="1" applyFill="1" applyBorder="1" applyAlignment="1" applyProtection="1">
      <alignment horizontal="left" vertical="center"/>
      <protection hidden="1"/>
    </xf>
    <xf numFmtId="165" fontId="8" fillId="7" borderId="0" xfId="0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left" wrapText="1"/>
      <protection hidden="1"/>
    </xf>
    <xf numFmtId="165" fontId="22" fillId="0" borderId="0" xfId="0" applyNumberFormat="1" applyFont="1" applyFill="1" applyBorder="1" applyAlignment="1" applyProtection="1">
      <alignment horizontal="center" shrinkToFit="1"/>
      <protection hidden="1"/>
    </xf>
    <xf numFmtId="165" fontId="22" fillId="7" borderId="0" xfId="0" applyNumberFormat="1" applyFont="1" applyFill="1" applyBorder="1" applyAlignment="1" applyProtection="1">
      <alignment horizontal="left"/>
      <protection hidden="1"/>
    </xf>
    <xf numFmtId="165" fontId="2" fillId="5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shrinkToFit="1"/>
    </xf>
    <xf numFmtId="0" fontId="4" fillId="0" borderId="0" xfId="0" applyFont="1" applyFill="1" applyAlignment="1">
      <alignment shrinkToFit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Alignment="1">
      <alignment horizontal="left" shrinkToFit="1"/>
    </xf>
    <xf numFmtId="2" fontId="9" fillId="7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/>
      <protection hidden="1"/>
    </xf>
    <xf numFmtId="165" fontId="9" fillId="0" borderId="0" xfId="0" applyNumberFormat="1" applyFont="1" applyFill="1" applyBorder="1" applyAlignment="1" applyProtection="1">
      <alignment horizontal="center" vertical="top" shrinkToFit="1"/>
      <protection hidden="1"/>
    </xf>
    <xf numFmtId="0" fontId="2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shrinkToFit="1"/>
      <protection hidden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1" fillId="0" borderId="0" xfId="0" applyFont="1" applyFill="1" applyAlignment="1" applyProtection="1">
      <alignment shrinkToFit="1"/>
      <protection hidden="1"/>
    </xf>
    <xf numFmtId="0" fontId="9" fillId="0" borderId="0" xfId="0" applyFont="1" applyFill="1" applyAlignment="1">
      <alignment horizontal="left" shrinkToFit="1"/>
    </xf>
    <xf numFmtId="165" fontId="9" fillId="0" borderId="0" xfId="0" applyNumberFormat="1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center"/>
    </xf>
    <xf numFmtId="0" fontId="14" fillId="0" borderId="0" xfId="0" applyFont="1" applyFill="1" applyAlignment="1" applyProtection="1">
      <alignment shrinkToFit="1"/>
      <protection hidden="1"/>
    </xf>
    <xf numFmtId="0" fontId="13" fillId="0" borderId="0" xfId="0" applyFont="1" applyFill="1" applyAlignment="1">
      <alignment horizontal="left" shrinkToFit="1"/>
    </xf>
    <xf numFmtId="0" fontId="17" fillId="0" borderId="0" xfId="0" applyFont="1" applyFill="1" applyAlignment="1" applyProtection="1">
      <alignment shrinkToFit="1"/>
      <protection hidden="1"/>
    </xf>
    <xf numFmtId="165" fontId="8" fillId="0" borderId="0" xfId="0" applyNumberFormat="1" applyFont="1" applyFill="1" applyBorder="1" applyAlignment="1" applyProtection="1">
      <alignment horizontal="center" vertical="top" shrinkToFit="1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textRotation="90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hidden="1"/>
    </xf>
    <xf numFmtId="2" fontId="9" fillId="0" borderId="0" xfId="0" applyNumberFormat="1" applyFont="1" applyFill="1" applyBorder="1" applyAlignment="1" applyProtection="1">
      <alignment horizontal="center" wrapText="1"/>
      <protection hidden="1"/>
    </xf>
    <xf numFmtId="49" fontId="9" fillId="0" borderId="0" xfId="0" applyNumberFormat="1" applyFont="1" applyBorder="1" applyAlignment="1">
      <alignment horizontal="center" vertical="top" wrapText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 applyProtection="1">
      <alignment horizontal="left" vertical="top" shrinkToFit="1"/>
      <protection hidden="1"/>
    </xf>
    <xf numFmtId="0" fontId="9" fillId="0" borderId="0" xfId="0" applyFont="1" applyFill="1" applyAlignment="1">
      <alignment shrinkToFit="1"/>
    </xf>
    <xf numFmtId="49" fontId="1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 shrinkToFit="1"/>
      <protection hidden="1"/>
    </xf>
    <xf numFmtId="2" fontId="4" fillId="0" borderId="0" xfId="0" applyNumberFormat="1" applyFont="1" applyFill="1" applyAlignment="1" applyProtection="1">
      <alignment shrinkToFit="1"/>
      <protection hidden="1"/>
    </xf>
    <xf numFmtId="2" fontId="4" fillId="0" borderId="2" xfId="0" applyNumberFormat="1" applyFont="1" applyFill="1" applyBorder="1" applyAlignment="1" applyProtection="1">
      <alignment shrinkToFit="1"/>
      <protection hidden="1"/>
    </xf>
    <xf numFmtId="165" fontId="5" fillId="0" borderId="1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Fill="1" applyAlignment="1">
      <alignment horizontal="center" shrinkToFit="1"/>
    </xf>
    <xf numFmtId="0" fontId="21" fillId="0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 applyProtection="1">
      <alignment horizontal="left" vertical="top"/>
      <protection hidden="1"/>
    </xf>
    <xf numFmtId="165" fontId="2" fillId="4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NumberFormat="1" applyFont="1" applyFill="1" applyBorder="1" applyAlignment="1" applyProtection="1">
      <alignment horizontal="left" vertical="top" wrapText="1"/>
      <protection hidden="1"/>
    </xf>
    <xf numFmtId="0" fontId="8" fillId="0" borderId="8" xfId="0" applyFont="1" applyFill="1" applyBorder="1" applyAlignment="1" applyProtection="1">
      <alignment horizontal="center" vertical="top" wrapText="1"/>
      <protection hidden="1"/>
    </xf>
    <xf numFmtId="0" fontId="8" fillId="0" borderId="8" xfId="0" applyFont="1" applyFill="1" applyBorder="1" applyAlignment="1" applyProtection="1">
      <alignment horizontal="center" vertical="top"/>
      <protection hidden="1"/>
    </xf>
    <xf numFmtId="0" fontId="8" fillId="0" borderId="8" xfId="0" applyFont="1" applyFill="1" applyBorder="1" applyAlignment="1" applyProtection="1">
      <alignment horizontal="left" vertical="top" wrapText="1"/>
      <protection hidden="1"/>
    </xf>
    <xf numFmtId="1" fontId="8" fillId="0" borderId="8" xfId="0" applyNumberFormat="1" applyFont="1" applyFill="1" applyBorder="1" applyAlignment="1" applyProtection="1">
      <alignment horizontal="center" vertical="top" wrapText="1"/>
      <protection hidden="1"/>
    </xf>
    <xf numFmtId="165" fontId="8" fillId="0" borderId="8" xfId="0" applyNumberFormat="1" applyFont="1" applyFill="1" applyBorder="1" applyAlignment="1" applyProtection="1">
      <alignment horizontal="center" vertical="top" wrapText="1"/>
      <protection hidden="1"/>
    </xf>
    <xf numFmtId="0" fontId="8" fillId="0" borderId="8" xfId="0" applyNumberFormat="1" applyFont="1" applyFill="1" applyBorder="1" applyAlignment="1" applyProtection="1">
      <alignment horizontal="center" vertical="top"/>
      <protection hidden="1"/>
    </xf>
    <xf numFmtId="49" fontId="8" fillId="4" borderId="8" xfId="0" applyNumberFormat="1" applyFont="1" applyFill="1" applyBorder="1" applyAlignment="1" applyProtection="1">
      <alignment horizontal="left" vertical="top"/>
      <protection hidden="1"/>
    </xf>
    <xf numFmtId="165" fontId="2" fillId="4" borderId="8" xfId="0" applyNumberFormat="1" applyFont="1" applyFill="1" applyBorder="1" applyAlignment="1" applyProtection="1">
      <alignment horizontal="left" vertical="top"/>
      <protection hidden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2" fillId="0" borderId="8" xfId="0" applyNumberFormat="1" applyFont="1" applyFill="1" applyBorder="1" applyAlignment="1" applyProtection="1">
      <alignment horizontal="left" vertical="top" shrinkToFit="1"/>
      <protection hidden="1"/>
    </xf>
    <xf numFmtId="0" fontId="2" fillId="0" borderId="0" xfId="0" applyNumberFormat="1" applyFont="1" applyFill="1" applyBorder="1" applyAlignment="1" applyProtection="1">
      <alignment horizontal="left" vertical="top"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20" fillId="3" borderId="1" xfId="0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Alignment="1" applyProtection="1">
      <alignment shrinkToFit="1"/>
      <protection hidden="1"/>
    </xf>
    <xf numFmtId="2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49" fontId="22" fillId="4" borderId="0" xfId="0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horizontal="left" vertical="top" wrapText="1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>
      <alignment horizontal="left" vertical="top" shrinkToFit="1"/>
    </xf>
    <xf numFmtId="165" fontId="2" fillId="5" borderId="0" xfId="0" applyNumberFormat="1" applyFon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shrinkToFit="1"/>
    </xf>
    <xf numFmtId="165" fontId="2" fillId="5" borderId="0" xfId="0" applyNumberFormat="1" applyFont="1" applyFill="1" applyAlignment="1">
      <alignment horizontal="center" vertical="top"/>
    </xf>
    <xf numFmtId="49" fontId="2" fillId="4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shrinkToFit="1"/>
    </xf>
    <xf numFmtId="0" fontId="9" fillId="0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1" fontId="9" fillId="0" borderId="8" xfId="0" applyNumberFormat="1" applyFont="1" applyFill="1" applyBorder="1" applyAlignment="1" applyProtection="1">
      <alignment horizontal="center" vertical="top" wrapText="1"/>
      <protection hidden="1"/>
    </xf>
    <xf numFmtId="165" fontId="9" fillId="0" borderId="8" xfId="0" applyNumberFormat="1" applyFont="1" applyFill="1" applyBorder="1" applyAlignment="1" applyProtection="1">
      <alignment horizontal="center" vertical="top" wrapText="1"/>
      <protection hidden="1"/>
    </xf>
    <xf numFmtId="0" fontId="9" fillId="0" borderId="8" xfId="0" applyNumberFormat="1" applyFont="1" applyFill="1" applyBorder="1" applyAlignment="1" applyProtection="1">
      <alignment horizontal="center" vertical="top"/>
      <protection hidden="1"/>
    </xf>
    <xf numFmtId="49" fontId="9" fillId="6" borderId="8" xfId="0" applyNumberFormat="1" applyFont="1" applyFill="1" applyBorder="1" applyAlignment="1" applyProtection="1">
      <alignment horizontal="left" vertical="top"/>
      <protection hidden="1"/>
    </xf>
    <xf numFmtId="165" fontId="9" fillId="7" borderId="8" xfId="0" applyNumberFormat="1" applyFont="1" applyFill="1" applyBorder="1" applyAlignment="1" applyProtection="1">
      <alignment horizontal="left" vertical="top"/>
      <protection hidden="1"/>
    </xf>
    <xf numFmtId="0" fontId="9" fillId="0" borderId="8" xfId="0" applyNumberFormat="1" applyFont="1" applyFill="1" applyBorder="1" applyAlignment="1" applyProtection="1">
      <alignment horizontal="left" vertical="top" wrapText="1"/>
      <protection hidden="1"/>
    </xf>
    <xf numFmtId="0" fontId="9" fillId="0" borderId="8" xfId="0" applyNumberFormat="1" applyFont="1" applyFill="1" applyBorder="1" applyAlignment="1" applyProtection="1">
      <alignment horizontal="left" vertical="top"/>
      <protection hidden="1"/>
    </xf>
    <xf numFmtId="165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 applyProtection="1">
      <protection hidden="1"/>
    </xf>
    <xf numFmtId="49" fontId="2" fillId="0" borderId="0" xfId="0" applyNumberFormat="1" applyFont="1" applyFill="1" applyAlignment="1">
      <alignment horizontal="left" wrapText="1"/>
    </xf>
    <xf numFmtId="49" fontId="13" fillId="0" borderId="0" xfId="0" applyNumberFormat="1" applyFont="1" applyFill="1" applyAlignment="1">
      <alignment horizontal="left" shrinkToFit="1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shrinkToFit="1"/>
    </xf>
    <xf numFmtId="49" fontId="2" fillId="0" borderId="0" xfId="0" applyNumberFormat="1" applyFont="1" applyFill="1" applyBorder="1"/>
    <xf numFmtId="0" fontId="20" fillId="2" borderId="1" xfId="0" applyFont="1" applyFill="1" applyBorder="1" applyAlignment="1" applyProtection="1">
      <alignment horizontal="center" vertical="center" wrapText="1"/>
      <protection hidden="1"/>
    </xf>
    <xf numFmtId="165" fontId="20" fillId="2" borderId="1" xfId="0" applyNumberFormat="1" applyFont="1" applyFill="1" applyBorder="1" applyAlignment="1" applyProtection="1">
      <alignment horizontal="center" vertical="center"/>
      <protection hidden="1"/>
    </xf>
    <xf numFmtId="0" fontId="20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2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5" fontId="8" fillId="6" borderId="0" xfId="0" applyNumberFormat="1" applyFont="1" applyFill="1" applyBorder="1" applyAlignment="1" applyProtection="1">
      <alignment horizontal="left" vertical="top"/>
      <protection hidden="1"/>
    </xf>
    <xf numFmtId="165" fontId="8" fillId="4" borderId="0" xfId="0" applyNumberFormat="1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 applyProtection="1">
      <alignment horizontal="right"/>
      <protection hidden="1"/>
    </xf>
    <xf numFmtId="164" fontId="1" fillId="0" borderId="0" xfId="0" applyNumberFormat="1" applyFont="1" applyFill="1" applyAlignment="1" applyProtection="1">
      <alignment horizontal="left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9" fillId="0" borderId="8" xfId="0" applyFont="1" applyFill="1" applyBorder="1" applyAlignment="1" applyProtection="1">
      <alignment horizontal="left" vertical="top" shrinkToFit="1"/>
      <protection hidden="1"/>
    </xf>
    <xf numFmtId="0" fontId="9" fillId="0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textRotation="90" wrapText="1"/>
    </xf>
    <xf numFmtId="0" fontId="9" fillId="3" borderId="0" xfId="0" applyFont="1" applyFill="1" applyBorder="1" applyAlignment="1">
      <alignment vertical="center" wrapText="1"/>
    </xf>
    <xf numFmtId="0" fontId="9" fillId="0" borderId="8" xfId="0" applyFont="1" applyFill="1" applyBorder="1" applyAlignment="1" applyProtection="1">
      <alignment horizontal="center" wrapText="1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1" fontId="9" fillId="0" borderId="8" xfId="0" applyNumberFormat="1" applyFont="1" applyFill="1" applyBorder="1" applyAlignment="1" applyProtection="1">
      <alignment horizontal="center" wrapText="1"/>
      <protection hidden="1"/>
    </xf>
    <xf numFmtId="0" fontId="9" fillId="0" borderId="8" xfId="0" applyFont="1" applyFill="1" applyBorder="1" applyAlignment="1" applyProtection="1">
      <alignment horizontal="left" wrapText="1"/>
      <protection hidden="1"/>
    </xf>
    <xf numFmtId="0" fontId="9" fillId="0" borderId="8" xfId="0" applyFont="1" applyFill="1" applyBorder="1" applyAlignment="1" applyProtection="1">
      <alignment horizontal="left" shrinkToFit="1"/>
      <protection hidden="1"/>
    </xf>
    <xf numFmtId="0" fontId="25" fillId="3" borderId="8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wrapText="1"/>
      <protection hidden="1"/>
    </xf>
    <xf numFmtId="1" fontId="9" fillId="0" borderId="0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shrinkToFit="1"/>
      <protection hidden="1"/>
    </xf>
    <xf numFmtId="0" fontId="25" fillId="3" borderId="0" xfId="0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49" fontId="3" fillId="0" borderId="2" xfId="0" applyNumberFormat="1" applyFont="1" applyFill="1" applyBorder="1" applyAlignment="1" applyProtection="1">
      <alignment horizontal="center" wrapText="1"/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49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2" xfId="0" applyFont="1" applyFill="1" applyBorder="1" applyAlignment="1" applyProtection="1">
      <alignment horizontal="right" wrapText="1"/>
      <protection hidden="1"/>
    </xf>
    <xf numFmtId="165" fontId="1" fillId="0" borderId="2" xfId="0" applyNumberFormat="1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wrapText="1"/>
      <protection hidden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left"/>
      <protection hidden="1"/>
    </xf>
    <xf numFmtId="49" fontId="17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center" wrapText="1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6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0" fontId="27" fillId="0" borderId="2" xfId="0" applyFont="1" applyBorder="1" applyAlignment="1">
      <alignment horizontal="right"/>
    </xf>
    <xf numFmtId="0" fontId="4" fillId="0" borderId="2" xfId="0" applyFont="1" applyFill="1" applyBorder="1" applyAlignment="1" applyProtection="1">
      <alignment horizontal="center" wrapText="1"/>
      <protection hidden="1"/>
    </xf>
    <xf numFmtId="0" fontId="3" fillId="0" borderId="2" xfId="0" applyFont="1" applyBorder="1" applyAlignment="1">
      <alignment horizontal="right"/>
    </xf>
    <xf numFmtId="49" fontId="17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wrapTex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right"/>
      <protection hidden="1"/>
    </xf>
    <xf numFmtId="0" fontId="20" fillId="0" borderId="1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top"/>
      <protection hidden="1"/>
    </xf>
    <xf numFmtId="49" fontId="17" fillId="0" borderId="2" xfId="0" applyNumberFormat="1" applyFont="1" applyFill="1" applyBorder="1" applyAlignment="1" applyProtection="1">
      <alignment horizontal="center" vertical="top"/>
      <protection hidden="1"/>
    </xf>
    <xf numFmtId="49" fontId="3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hidden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horizontal="center" vertical="center" wrapText="1"/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hidden="1"/>
    </xf>
    <xf numFmtId="165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 shrinkToFit="1"/>
      <protection hidden="1"/>
    </xf>
    <xf numFmtId="0" fontId="21" fillId="3" borderId="8" xfId="0" applyFont="1" applyFill="1" applyBorder="1" applyAlignment="1">
      <alignment horizontal="center" vertical="center" textRotation="90" wrapText="1"/>
    </xf>
    <xf numFmtId="0" fontId="21" fillId="3" borderId="2" xfId="0" applyFont="1" applyFill="1" applyBorder="1" applyAlignment="1">
      <alignment horizontal="center" vertical="center" textRotation="90" wrapText="1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horizontal="center" vertical="center" shrinkToFit="1"/>
      <protection hidden="1"/>
    </xf>
    <xf numFmtId="0" fontId="1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1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shrinkToFit="1"/>
      <protection hidden="1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 vertical="top"/>
      <protection hidden="1"/>
    </xf>
    <xf numFmtId="1" fontId="1" fillId="0" borderId="2" xfId="0" applyNumberFormat="1" applyFont="1" applyFill="1" applyBorder="1" applyAlignment="1" applyProtection="1">
      <alignment horizontal="center" vertical="top"/>
      <protection hidden="1"/>
    </xf>
    <xf numFmtId="49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vertical="top" wrapText="1"/>
      <protection hidden="1"/>
    </xf>
    <xf numFmtId="1" fontId="3" fillId="0" borderId="0" xfId="0" applyNumberFormat="1" applyFont="1" applyBorder="1" applyAlignment="1" applyProtection="1">
      <alignment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165" fontId="3" fillId="0" borderId="0" xfId="0" applyNumberFormat="1" applyFont="1" applyFill="1" applyBorder="1" applyAlignment="1" applyProtection="1">
      <alignment horizontal="center" vertical="top" shrinkToFit="1"/>
      <protection hidden="1"/>
    </xf>
    <xf numFmtId="49" fontId="20" fillId="4" borderId="4" xfId="0" applyNumberFormat="1" applyFont="1" applyFill="1" applyBorder="1" applyAlignment="1" applyProtection="1">
      <alignment horizontal="center" vertical="center" wrapText="1"/>
      <protection hidden="1"/>
    </xf>
    <xf numFmtId="165" fontId="20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9" fillId="0" borderId="8" xfId="0" applyFont="1" applyFill="1" applyBorder="1"/>
    <xf numFmtId="0" fontId="1" fillId="0" borderId="0" xfId="0" applyFont="1" applyFill="1" applyBorder="1"/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wrapText="1"/>
      <protection hidden="1"/>
    </xf>
    <xf numFmtId="0" fontId="9" fillId="3" borderId="8" xfId="0" applyNumberFormat="1" applyFont="1" applyFill="1" applyBorder="1" applyAlignment="1" applyProtection="1">
      <alignment horizontal="left" vertical="top" wrapText="1"/>
      <protection hidden="1"/>
    </xf>
    <xf numFmtId="49" fontId="18" fillId="0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0" xfId="0" applyFont="1" applyFill="1" applyAlignment="1">
      <alignment horizontal="center"/>
    </xf>
    <xf numFmtId="0" fontId="4" fillId="0" borderId="2" xfId="0" applyFont="1" applyFill="1" applyBorder="1" applyAlignment="1" applyProtection="1">
      <alignment horizontal="right" shrinkToFit="1"/>
      <protection hidden="1"/>
    </xf>
    <xf numFmtId="2" fontId="28" fillId="0" borderId="0" xfId="0" applyNumberFormat="1" applyFont="1" applyFill="1" applyBorder="1" applyAlignment="1" applyProtection="1">
      <alignment horizontal="center" wrapText="1"/>
      <protection hidden="1"/>
    </xf>
    <xf numFmtId="2" fontId="28" fillId="0" borderId="0" xfId="0" applyNumberFormat="1" applyFont="1" applyFill="1" applyBorder="1" applyAlignment="1" applyProtection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9"/>
  <sheetViews>
    <sheetView view="pageBreakPreview" topLeftCell="A157" zoomScaleNormal="100" zoomScaleSheetLayoutView="100" workbookViewId="0">
      <selection activeCell="B171" sqref="B171"/>
    </sheetView>
  </sheetViews>
  <sheetFormatPr defaultRowHeight="12.75" x14ac:dyDescent="0.2"/>
  <cols>
    <col min="1" max="1" width="5.42578125" style="1" customWidth="1"/>
    <col min="2" max="2" width="22.140625" style="3" customWidth="1"/>
    <col min="3" max="3" width="8.42578125" style="100" customWidth="1"/>
    <col min="4" max="4" width="6.42578125" style="100" customWidth="1"/>
    <col min="5" max="5" width="20.85546875" style="2" customWidth="1"/>
    <col min="6" max="6" width="38.7109375" style="3" customWidth="1"/>
    <col min="7" max="7" width="41.140625" style="3" customWidth="1"/>
    <col min="8" max="16384" width="9.140625" style="3"/>
  </cols>
  <sheetData>
    <row r="1" spans="1:8" ht="15.75" x14ac:dyDescent="0.25">
      <c r="A1" s="534" t="s">
        <v>63</v>
      </c>
      <c r="B1" s="534"/>
      <c r="C1" s="534"/>
      <c r="D1" s="534"/>
      <c r="E1" s="534"/>
      <c r="F1" s="534"/>
      <c r="G1" s="534"/>
    </row>
    <row r="2" spans="1:8" s="21" customFormat="1" ht="27" customHeight="1" x14ac:dyDescent="0.2">
      <c r="A2" s="4" t="s">
        <v>12</v>
      </c>
      <c r="B2" s="4" t="s">
        <v>2</v>
      </c>
      <c r="C2" s="42" t="s">
        <v>3</v>
      </c>
      <c r="D2" s="42" t="s">
        <v>4</v>
      </c>
      <c r="E2" s="4" t="s">
        <v>5</v>
      </c>
      <c r="F2" s="4" t="s">
        <v>6</v>
      </c>
      <c r="G2" s="4" t="s">
        <v>9</v>
      </c>
    </row>
    <row r="3" spans="1:8" s="25" customFormat="1" x14ac:dyDescent="0.2">
      <c r="A3" s="30">
        <v>604</v>
      </c>
      <c r="B3" s="22" t="s">
        <v>68</v>
      </c>
      <c r="C3" s="94" t="s">
        <v>69</v>
      </c>
      <c r="D3" s="95"/>
      <c r="E3" s="7" t="s">
        <v>70</v>
      </c>
      <c r="F3" s="22" t="s">
        <v>71</v>
      </c>
      <c r="G3" s="22" t="s">
        <v>72</v>
      </c>
      <c r="H3" s="3"/>
    </row>
    <row r="4" spans="1:8" s="25" customFormat="1" x14ac:dyDescent="0.2">
      <c r="A4" s="30">
        <v>603</v>
      </c>
      <c r="B4" s="7" t="s">
        <v>73</v>
      </c>
      <c r="C4" s="94" t="s">
        <v>69</v>
      </c>
      <c r="D4" s="94"/>
      <c r="E4" s="7" t="s">
        <v>70</v>
      </c>
      <c r="F4" s="7" t="s">
        <v>71</v>
      </c>
      <c r="G4" s="7" t="s">
        <v>72</v>
      </c>
      <c r="H4" s="3"/>
    </row>
    <row r="5" spans="1:8" s="25" customFormat="1" x14ac:dyDescent="0.2">
      <c r="A5" s="30">
        <v>602</v>
      </c>
      <c r="B5" s="7" t="s">
        <v>74</v>
      </c>
      <c r="C5" s="94" t="s">
        <v>69</v>
      </c>
      <c r="D5" s="95"/>
      <c r="E5" s="7" t="s">
        <v>70</v>
      </c>
      <c r="F5" s="7" t="s">
        <v>71</v>
      </c>
      <c r="G5" s="7" t="s">
        <v>72</v>
      </c>
      <c r="H5" s="3"/>
    </row>
    <row r="6" spans="1:8" s="22" customFormat="1" ht="14.25" customHeight="1" x14ac:dyDescent="0.2">
      <c r="A6" s="30">
        <v>601</v>
      </c>
      <c r="B6" s="28" t="s">
        <v>75</v>
      </c>
      <c r="C6" s="94" t="s">
        <v>69</v>
      </c>
      <c r="D6" s="96"/>
      <c r="E6" s="29" t="s">
        <v>70</v>
      </c>
      <c r="F6" s="28" t="s">
        <v>71</v>
      </c>
      <c r="G6" s="28" t="s">
        <v>72</v>
      </c>
      <c r="H6" s="3"/>
    </row>
    <row r="7" spans="1:8" s="25" customFormat="1" x14ac:dyDescent="0.2">
      <c r="A7" s="30">
        <v>32</v>
      </c>
      <c r="B7" s="7" t="s">
        <v>76</v>
      </c>
      <c r="C7" s="94" t="s">
        <v>77</v>
      </c>
      <c r="D7" s="96" t="s">
        <v>81</v>
      </c>
      <c r="E7" s="29" t="s">
        <v>83</v>
      </c>
      <c r="F7" s="28" t="s">
        <v>78</v>
      </c>
      <c r="G7" s="28" t="s">
        <v>79</v>
      </c>
      <c r="H7" s="3"/>
    </row>
    <row r="8" spans="1:8" s="25" customFormat="1" x14ac:dyDescent="0.2">
      <c r="A8" s="30">
        <v>31</v>
      </c>
      <c r="B8" s="7" t="s">
        <v>80</v>
      </c>
      <c r="C8" s="94" t="s">
        <v>77</v>
      </c>
      <c r="D8" s="94" t="s">
        <v>81</v>
      </c>
      <c r="E8" s="7" t="s">
        <v>83</v>
      </c>
      <c r="F8" s="28" t="s">
        <v>78</v>
      </c>
      <c r="G8" s="7" t="s">
        <v>79</v>
      </c>
      <c r="H8" s="3"/>
    </row>
    <row r="9" spans="1:8" s="93" customFormat="1" x14ac:dyDescent="0.2">
      <c r="A9" s="30">
        <v>30</v>
      </c>
      <c r="B9" s="28" t="s">
        <v>82</v>
      </c>
      <c r="C9" s="94" t="s">
        <v>77</v>
      </c>
      <c r="D9" s="96" t="s">
        <v>81</v>
      </c>
      <c r="E9" s="29" t="s">
        <v>83</v>
      </c>
      <c r="F9" s="28" t="s">
        <v>78</v>
      </c>
      <c r="G9" s="28" t="s">
        <v>79</v>
      </c>
      <c r="H9" s="3"/>
    </row>
    <row r="10" spans="1:8" s="22" customFormat="1" x14ac:dyDescent="0.2">
      <c r="A10" s="30">
        <v>28</v>
      </c>
      <c r="B10" s="7" t="s">
        <v>84</v>
      </c>
      <c r="C10" s="94" t="s">
        <v>85</v>
      </c>
      <c r="D10" s="95" t="s">
        <v>14</v>
      </c>
      <c r="E10" s="7" t="s">
        <v>83</v>
      </c>
      <c r="F10" s="28" t="s">
        <v>78</v>
      </c>
      <c r="G10" s="7" t="s">
        <v>79</v>
      </c>
      <c r="H10" s="3"/>
    </row>
    <row r="11" spans="1:8" s="22" customFormat="1" x14ac:dyDescent="0.2">
      <c r="A11" s="30">
        <v>24</v>
      </c>
      <c r="B11" s="28" t="s">
        <v>86</v>
      </c>
      <c r="C11" s="94" t="s">
        <v>87</v>
      </c>
      <c r="D11" s="95" t="s">
        <v>88</v>
      </c>
      <c r="E11" s="29" t="s">
        <v>89</v>
      </c>
      <c r="F11" s="28" t="s">
        <v>90</v>
      </c>
      <c r="G11" s="28" t="s">
        <v>91</v>
      </c>
      <c r="H11" s="3"/>
    </row>
    <row r="12" spans="1:8" s="25" customFormat="1" x14ac:dyDescent="0.2">
      <c r="A12" s="30">
        <v>17</v>
      </c>
      <c r="B12" s="28" t="s">
        <v>92</v>
      </c>
      <c r="C12" s="94" t="s">
        <v>85</v>
      </c>
      <c r="D12" s="96" t="s">
        <v>88</v>
      </c>
      <c r="E12" s="7" t="s">
        <v>93</v>
      </c>
      <c r="F12" s="28" t="s">
        <v>97</v>
      </c>
      <c r="G12" s="28" t="s">
        <v>98</v>
      </c>
      <c r="H12" s="3"/>
    </row>
    <row r="13" spans="1:8" s="25" customFormat="1" x14ac:dyDescent="0.2">
      <c r="A13" s="30">
        <v>16</v>
      </c>
      <c r="B13" s="22" t="s">
        <v>99</v>
      </c>
      <c r="C13" s="94" t="s">
        <v>85</v>
      </c>
      <c r="D13" s="95" t="s">
        <v>94</v>
      </c>
      <c r="E13" s="7" t="s">
        <v>93</v>
      </c>
      <c r="F13" s="22" t="s">
        <v>97</v>
      </c>
      <c r="G13" s="22" t="s">
        <v>100</v>
      </c>
      <c r="H13" s="3"/>
    </row>
    <row r="14" spans="1:8" s="22" customFormat="1" x14ac:dyDescent="0.2">
      <c r="A14" s="30">
        <v>15</v>
      </c>
      <c r="B14" s="7" t="s">
        <v>101</v>
      </c>
      <c r="C14" s="94" t="s">
        <v>85</v>
      </c>
      <c r="D14" s="96" t="s">
        <v>94</v>
      </c>
      <c r="E14" s="7" t="s">
        <v>93</v>
      </c>
      <c r="F14" s="28" t="s">
        <v>102</v>
      </c>
      <c r="G14" s="28" t="s">
        <v>103</v>
      </c>
      <c r="H14" s="3"/>
    </row>
    <row r="15" spans="1:8" s="22" customFormat="1" x14ac:dyDescent="0.2">
      <c r="A15" s="30">
        <v>25</v>
      </c>
      <c r="B15" s="28" t="s">
        <v>104</v>
      </c>
      <c r="C15" s="94" t="s">
        <v>87</v>
      </c>
      <c r="D15" s="96" t="s">
        <v>88</v>
      </c>
      <c r="E15" s="7" t="s">
        <v>89</v>
      </c>
      <c r="F15" s="28" t="s">
        <v>90</v>
      </c>
      <c r="G15" s="28" t="s">
        <v>91</v>
      </c>
      <c r="H15" s="3"/>
    </row>
    <row r="16" spans="1:8" s="25" customFormat="1" x14ac:dyDescent="0.2">
      <c r="A16" s="30">
        <v>26</v>
      </c>
      <c r="B16" s="7" t="s">
        <v>105</v>
      </c>
      <c r="C16" s="94" t="s">
        <v>85</v>
      </c>
      <c r="D16" s="94" t="s">
        <v>88</v>
      </c>
      <c r="E16" s="7" t="s">
        <v>89</v>
      </c>
      <c r="F16" s="28" t="s">
        <v>106</v>
      </c>
      <c r="G16" s="7" t="s">
        <v>107</v>
      </c>
      <c r="H16" s="3"/>
    </row>
    <row r="17" spans="1:8" s="22" customFormat="1" x14ac:dyDescent="0.2">
      <c r="A17" s="30">
        <v>27</v>
      </c>
      <c r="B17" s="7" t="s">
        <v>108</v>
      </c>
      <c r="C17" s="94" t="s">
        <v>77</v>
      </c>
      <c r="D17" s="95" t="s">
        <v>88</v>
      </c>
      <c r="E17" s="7" t="s">
        <v>89</v>
      </c>
      <c r="F17" s="28" t="s">
        <v>90</v>
      </c>
      <c r="G17" s="7" t="s">
        <v>109</v>
      </c>
      <c r="H17" s="3"/>
    </row>
    <row r="18" spans="1:8" s="22" customFormat="1" x14ac:dyDescent="0.2">
      <c r="A18" s="30">
        <v>4</v>
      </c>
      <c r="B18" s="28" t="s">
        <v>110</v>
      </c>
      <c r="C18" s="94" t="s">
        <v>87</v>
      </c>
      <c r="D18" s="95" t="s">
        <v>94</v>
      </c>
      <c r="E18" s="7" t="s">
        <v>111</v>
      </c>
      <c r="F18" s="28" t="s">
        <v>78</v>
      </c>
      <c r="G18" s="28" t="s">
        <v>112</v>
      </c>
      <c r="H18" s="3"/>
    </row>
    <row r="19" spans="1:8" s="25" customFormat="1" x14ac:dyDescent="0.2">
      <c r="A19" s="30">
        <v>35</v>
      </c>
      <c r="B19" s="7" t="s">
        <v>113</v>
      </c>
      <c r="C19" s="94" t="s">
        <v>85</v>
      </c>
      <c r="D19" s="95" t="s">
        <v>88</v>
      </c>
      <c r="E19" s="7" t="s">
        <v>111</v>
      </c>
      <c r="F19" s="7" t="s">
        <v>114</v>
      </c>
      <c r="G19" s="7" t="s">
        <v>115</v>
      </c>
      <c r="H19" s="3"/>
    </row>
    <row r="20" spans="1:8" s="25" customFormat="1" x14ac:dyDescent="0.2">
      <c r="A20" s="30">
        <v>36</v>
      </c>
      <c r="B20" s="7" t="s">
        <v>116</v>
      </c>
      <c r="C20" s="94" t="s">
        <v>85</v>
      </c>
      <c r="D20" s="94"/>
      <c r="E20" s="7" t="s">
        <v>111</v>
      </c>
      <c r="F20" s="7" t="s">
        <v>117</v>
      </c>
      <c r="G20" s="7" t="s">
        <v>118</v>
      </c>
      <c r="H20" s="3"/>
    </row>
    <row r="21" spans="1:8" s="22" customFormat="1" x14ac:dyDescent="0.2">
      <c r="A21" s="30">
        <v>52</v>
      </c>
      <c r="B21" s="28" t="s">
        <v>119</v>
      </c>
      <c r="C21" s="94" t="s">
        <v>87</v>
      </c>
      <c r="D21" s="95" t="s">
        <v>88</v>
      </c>
      <c r="E21" s="7" t="s">
        <v>120</v>
      </c>
      <c r="F21" s="28" t="s">
        <v>78</v>
      </c>
      <c r="G21" s="28" t="s">
        <v>121</v>
      </c>
      <c r="H21" s="3"/>
    </row>
    <row r="22" spans="1:8" s="22" customFormat="1" x14ac:dyDescent="0.2">
      <c r="A22" s="30">
        <v>47</v>
      </c>
      <c r="B22" s="28" t="s">
        <v>122</v>
      </c>
      <c r="C22" s="94" t="s">
        <v>77</v>
      </c>
      <c r="D22" s="96" t="s">
        <v>94</v>
      </c>
      <c r="E22" s="7" t="s">
        <v>123</v>
      </c>
      <c r="F22" s="28" t="s">
        <v>124</v>
      </c>
      <c r="G22" s="28" t="s">
        <v>125</v>
      </c>
      <c r="H22" s="3"/>
    </row>
    <row r="23" spans="1:8" s="25" customFormat="1" x14ac:dyDescent="0.2">
      <c r="A23" s="30">
        <v>46</v>
      </c>
      <c r="B23" s="22" t="s">
        <v>126</v>
      </c>
      <c r="C23" s="94" t="s">
        <v>77</v>
      </c>
      <c r="D23" s="95" t="s">
        <v>94</v>
      </c>
      <c r="E23" s="7" t="s">
        <v>123</v>
      </c>
      <c r="F23" s="22" t="s">
        <v>124</v>
      </c>
      <c r="G23" s="22" t="s">
        <v>125</v>
      </c>
      <c r="H23" s="3"/>
    </row>
    <row r="24" spans="1:8" s="43" customFormat="1" x14ac:dyDescent="0.2">
      <c r="A24" s="32">
        <v>44</v>
      </c>
      <c r="B24" s="25" t="s">
        <v>127</v>
      </c>
      <c r="C24" s="97" t="s">
        <v>85</v>
      </c>
      <c r="D24" s="97" t="s">
        <v>88</v>
      </c>
      <c r="E24" s="26" t="s">
        <v>123</v>
      </c>
      <c r="F24" s="25" t="s">
        <v>124</v>
      </c>
      <c r="G24" s="25" t="s">
        <v>128</v>
      </c>
      <c r="H24" s="3"/>
    </row>
    <row r="25" spans="1:8" s="25" customFormat="1" x14ac:dyDescent="0.2">
      <c r="A25" s="32">
        <v>43</v>
      </c>
      <c r="B25" s="25" t="s">
        <v>129</v>
      </c>
      <c r="C25" s="97" t="s">
        <v>85</v>
      </c>
      <c r="D25" s="97" t="s">
        <v>95</v>
      </c>
      <c r="E25" s="26" t="s">
        <v>123</v>
      </c>
      <c r="F25" s="25" t="s">
        <v>124</v>
      </c>
      <c r="G25" s="25" t="s">
        <v>130</v>
      </c>
      <c r="H25" s="3"/>
    </row>
    <row r="26" spans="1:8" s="25" customFormat="1" x14ac:dyDescent="0.2">
      <c r="A26" s="32">
        <v>38</v>
      </c>
      <c r="B26" s="25" t="s">
        <v>131</v>
      </c>
      <c r="C26" s="97" t="s">
        <v>85</v>
      </c>
      <c r="D26" s="97" t="s">
        <v>88</v>
      </c>
      <c r="E26" s="26" t="s">
        <v>123</v>
      </c>
      <c r="F26" s="25" t="s">
        <v>132</v>
      </c>
      <c r="G26" s="25" t="s">
        <v>133</v>
      </c>
      <c r="H26" s="3"/>
    </row>
    <row r="27" spans="1:8" s="25" customFormat="1" x14ac:dyDescent="0.2">
      <c r="A27" s="32">
        <v>8</v>
      </c>
      <c r="B27" s="25" t="s">
        <v>134</v>
      </c>
      <c r="C27" s="97" t="s">
        <v>87</v>
      </c>
      <c r="D27" s="97" t="s">
        <v>94</v>
      </c>
      <c r="E27" s="26" t="s">
        <v>111</v>
      </c>
      <c r="F27" s="25" t="s">
        <v>114</v>
      </c>
      <c r="G27" s="25" t="s">
        <v>135</v>
      </c>
      <c r="H27" s="3"/>
    </row>
    <row r="28" spans="1:8" s="22" customFormat="1" x14ac:dyDescent="0.2">
      <c r="A28" s="32">
        <v>12</v>
      </c>
      <c r="B28" s="25" t="s">
        <v>136</v>
      </c>
      <c r="C28" s="97" t="s">
        <v>77</v>
      </c>
      <c r="D28" s="97" t="s">
        <v>94</v>
      </c>
      <c r="E28" s="26" t="s">
        <v>111</v>
      </c>
      <c r="F28" s="25" t="s">
        <v>114</v>
      </c>
      <c r="G28" s="25" t="s">
        <v>135</v>
      </c>
      <c r="H28" s="3"/>
    </row>
    <row r="29" spans="1:8" s="25" customFormat="1" x14ac:dyDescent="0.2">
      <c r="A29" s="32">
        <v>5</v>
      </c>
      <c r="B29" s="25" t="s">
        <v>137</v>
      </c>
      <c r="C29" s="97" t="s">
        <v>77</v>
      </c>
      <c r="D29" s="97" t="s">
        <v>94</v>
      </c>
      <c r="E29" s="26" t="s">
        <v>111</v>
      </c>
      <c r="F29" s="25" t="s">
        <v>114</v>
      </c>
      <c r="G29" s="25" t="s">
        <v>135</v>
      </c>
      <c r="H29" s="3"/>
    </row>
    <row r="30" spans="1:8" s="25" customFormat="1" x14ac:dyDescent="0.2">
      <c r="A30" s="32">
        <v>637</v>
      </c>
      <c r="B30" s="25" t="s">
        <v>138</v>
      </c>
      <c r="C30" s="97" t="s">
        <v>85</v>
      </c>
      <c r="D30" s="97"/>
      <c r="E30" s="26" t="s">
        <v>70</v>
      </c>
      <c r="F30" s="25" t="s">
        <v>114</v>
      </c>
      <c r="G30" s="25" t="s">
        <v>139</v>
      </c>
      <c r="H30" s="3"/>
    </row>
    <row r="31" spans="1:8" s="22" customFormat="1" x14ac:dyDescent="0.2">
      <c r="A31" s="32">
        <v>626</v>
      </c>
      <c r="B31" s="25" t="s">
        <v>140</v>
      </c>
      <c r="C31" s="97" t="s">
        <v>69</v>
      </c>
      <c r="D31" s="97"/>
      <c r="E31" s="26" t="s">
        <v>70</v>
      </c>
      <c r="F31" s="25" t="s">
        <v>114</v>
      </c>
      <c r="G31" s="25" t="s">
        <v>139</v>
      </c>
      <c r="H31" s="3"/>
    </row>
    <row r="32" spans="1:8" s="25" customFormat="1" x14ac:dyDescent="0.2">
      <c r="A32" s="30">
        <v>666</v>
      </c>
      <c r="B32" s="22" t="s">
        <v>141</v>
      </c>
      <c r="C32" s="94" t="s">
        <v>85</v>
      </c>
      <c r="D32" s="95" t="s">
        <v>94</v>
      </c>
      <c r="E32" s="7" t="s">
        <v>70</v>
      </c>
      <c r="F32" s="28" t="s">
        <v>71</v>
      </c>
      <c r="G32" s="22" t="s">
        <v>142</v>
      </c>
      <c r="H32" s="3"/>
    </row>
    <row r="33" spans="1:8" s="22" customFormat="1" x14ac:dyDescent="0.2">
      <c r="A33" s="30">
        <v>677</v>
      </c>
      <c r="B33" s="7" t="s">
        <v>143</v>
      </c>
      <c r="C33" s="94" t="s">
        <v>87</v>
      </c>
      <c r="D33" s="94" t="s">
        <v>144</v>
      </c>
      <c r="E33" s="7" t="s">
        <v>70</v>
      </c>
      <c r="F33" s="28" t="s">
        <v>145</v>
      </c>
      <c r="G33" s="7" t="s">
        <v>146</v>
      </c>
      <c r="H33" s="3"/>
    </row>
    <row r="34" spans="1:8" s="93" customFormat="1" x14ac:dyDescent="0.2">
      <c r="A34" s="30">
        <v>676</v>
      </c>
      <c r="B34" s="7" t="s">
        <v>147</v>
      </c>
      <c r="C34" s="94" t="s">
        <v>85</v>
      </c>
      <c r="D34" s="94" t="s">
        <v>144</v>
      </c>
      <c r="E34" s="7" t="s">
        <v>70</v>
      </c>
      <c r="F34" s="28" t="s">
        <v>145</v>
      </c>
      <c r="G34" s="7" t="s">
        <v>146</v>
      </c>
      <c r="H34" s="3"/>
    </row>
    <row r="35" spans="1:8" s="22" customFormat="1" x14ac:dyDescent="0.2">
      <c r="A35" s="30">
        <v>675</v>
      </c>
      <c r="B35" s="22" t="s">
        <v>148</v>
      </c>
      <c r="C35" s="94" t="s">
        <v>85</v>
      </c>
      <c r="D35" s="95" t="s">
        <v>94</v>
      </c>
      <c r="E35" s="7" t="s">
        <v>70</v>
      </c>
      <c r="F35" s="28" t="s">
        <v>145</v>
      </c>
      <c r="G35" s="22" t="s">
        <v>146</v>
      </c>
      <c r="H35" s="3"/>
    </row>
    <row r="36" spans="1:8" s="22" customFormat="1" x14ac:dyDescent="0.2">
      <c r="A36" s="30">
        <v>670</v>
      </c>
      <c r="B36" s="7" t="s">
        <v>149</v>
      </c>
      <c r="C36" s="94" t="s">
        <v>85</v>
      </c>
      <c r="D36" s="94" t="s">
        <v>94</v>
      </c>
      <c r="E36" s="7" t="s">
        <v>70</v>
      </c>
      <c r="F36" s="28" t="s">
        <v>150</v>
      </c>
      <c r="G36" s="7" t="s">
        <v>151</v>
      </c>
      <c r="H36" s="3"/>
    </row>
    <row r="37" spans="1:8" s="22" customFormat="1" x14ac:dyDescent="0.2">
      <c r="A37" s="30">
        <v>669</v>
      </c>
      <c r="B37" s="22" t="s">
        <v>152</v>
      </c>
      <c r="C37" s="94" t="s">
        <v>85</v>
      </c>
      <c r="D37" s="95"/>
      <c r="E37" s="7" t="s">
        <v>70</v>
      </c>
      <c r="F37" s="22" t="s">
        <v>71</v>
      </c>
      <c r="G37" s="22" t="s">
        <v>153</v>
      </c>
      <c r="H37" s="3"/>
    </row>
    <row r="38" spans="1:8" s="93" customFormat="1" x14ac:dyDescent="0.2">
      <c r="A38" s="32">
        <v>655</v>
      </c>
      <c r="B38" s="25" t="s">
        <v>154</v>
      </c>
      <c r="C38" s="97" t="s">
        <v>85</v>
      </c>
      <c r="D38" s="97" t="s">
        <v>144</v>
      </c>
      <c r="E38" s="26" t="s">
        <v>70</v>
      </c>
      <c r="F38" s="25" t="s">
        <v>71</v>
      </c>
      <c r="G38" s="25" t="s">
        <v>155</v>
      </c>
      <c r="H38" s="3"/>
    </row>
    <row r="39" spans="1:8" s="22" customFormat="1" x14ac:dyDescent="0.2">
      <c r="A39" s="30">
        <v>650</v>
      </c>
      <c r="B39" s="28" t="s">
        <v>156</v>
      </c>
      <c r="C39" s="94" t="s">
        <v>77</v>
      </c>
      <c r="D39" s="96" t="s">
        <v>157</v>
      </c>
      <c r="E39" s="29" t="s">
        <v>70</v>
      </c>
      <c r="F39" s="28" t="s">
        <v>71</v>
      </c>
      <c r="G39" s="28" t="s">
        <v>158</v>
      </c>
      <c r="H39" s="3"/>
    </row>
    <row r="40" spans="1:8" s="25" customFormat="1" x14ac:dyDescent="0.2">
      <c r="A40" s="30">
        <v>649</v>
      </c>
      <c r="B40" s="7" t="s">
        <v>159</v>
      </c>
      <c r="C40" s="94" t="s">
        <v>69</v>
      </c>
      <c r="D40" s="94"/>
      <c r="E40" s="7" t="s">
        <v>70</v>
      </c>
      <c r="F40" s="7" t="s">
        <v>71</v>
      </c>
      <c r="G40" s="7" t="s">
        <v>155</v>
      </c>
      <c r="H40" s="3"/>
    </row>
    <row r="41" spans="1:8" s="25" customFormat="1" x14ac:dyDescent="0.2">
      <c r="A41" s="30">
        <v>648</v>
      </c>
      <c r="B41" s="7" t="s">
        <v>160</v>
      </c>
      <c r="C41" s="94" t="s">
        <v>77</v>
      </c>
      <c r="D41" s="94" t="s">
        <v>157</v>
      </c>
      <c r="E41" s="7" t="s">
        <v>70</v>
      </c>
      <c r="F41" s="7" t="s">
        <v>161</v>
      </c>
      <c r="G41" s="7" t="s">
        <v>162</v>
      </c>
      <c r="H41" s="3"/>
    </row>
    <row r="42" spans="1:8" s="25" customFormat="1" x14ac:dyDescent="0.2">
      <c r="A42" s="30">
        <v>647</v>
      </c>
      <c r="B42" s="22" t="s">
        <v>163</v>
      </c>
      <c r="C42" s="94" t="s">
        <v>69</v>
      </c>
      <c r="D42" s="95"/>
      <c r="E42" s="7" t="s">
        <v>70</v>
      </c>
      <c r="F42" s="22" t="s">
        <v>164</v>
      </c>
      <c r="G42" s="22" t="s">
        <v>165</v>
      </c>
      <c r="H42" s="3"/>
    </row>
    <row r="43" spans="1:8" s="25" customFormat="1" x14ac:dyDescent="0.2">
      <c r="A43" s="30">
        <v>646</v>
      </c>
      <c r="B43" s="22" t="s">
        <v>166</v>
      </c>
      <c r="C43" s="94" t="s">
        <v>77</v>
      </c>
      <c r="D43" s="95"/>
      <c r="E43" s="7" t="s">
        <v>70</v>
      </c>
      <c r="F43" s="22" t="s">
        <v>164</v>
      </c>
      <c r="G43" s="22" t="s">
        <v>165</v>
      </c>
      <c r="H43" s="3"/>
    </row>
    <row r="44" spans="1:8" s="25" customFormat="1" x14ac:dyDescent="0.2">
      <c r="A44" s="30">
        <v>645</v>
      </c>
      <c r="B44" s="22" t="s">
        <v>167</v>
      </c>
      <c r="C44" s="94" t="s">
        <v>85</v>
      </c>
      <c r="D44" s="95"/>
      <c r="E44" s="7" t="s">
        <v>70</v>
      </c>
      <c r="F44" s="28" t="s">
        <v>164</v>
      </c>
      <c r="G44" s="22" t="s">
        <v>165</v>
      </c>
      <c r="H44" s="3"/>
    </row>
    <row r="45" spans="1:8" s="25" customFormat="1" x14ac:dyDescent="0.2">
      <c r="A45" s="30">
        <v>644</v>
      </c>
      <c r="B45" s="22" t="s">
        <v>168</v>
      </c>
      <c r="C45" s="94" t="s">
        <v>87</v>
      </c>
      <c r="D45" s="95"/>
      <c r="E45" s="7" t="s">
        <v>70</v>
      </c>
      <c r="F45" s="28" t="s">
        <v>164</v>
      </c>
      <c r="G45" s="22" t="s">
        <v>165</v>
      </c>
      <c r="H45" s="3"/>
    </row>
    <row r="46" spans="1:8" s="25" customFormat="1" x14ac:dyDescent="0.2">
      <c r="A46" s="30">
        <v>638</v>
      </c>
      <c r="B46" s="28" t="s">
        <v>169</v>
      </c>
      <c r="C46" s="94" t="s">
        <v>85</v>
      </c>
      <c r="D46" s="95" t="s">
        <v>94</v>
      </c>
      <c r="E46" s="29" t="s">
        <v>70</v>
      </c>
      <c r="F46" s="28" t="s">
        <v>170</v>
      </c>
      <c r="G46" s="28" t="s">
        <v>171</v>
      </c>
      <c r="H46" s="3"/>
    </row>
    <row r="47" spans="1:8" s="25" customFormat="1" x14ac:dyDescent="0.2">
      <c r="A47" s="30">
        <v>63</v>
      </c>
      <c r="B47" s="7" t="s">
        <v>172</v>
      </c>
      <c r="C47" s="94" t="s">
        <v>77</v>
      </c>
      <c r="D47" s="94" t="s">
        <v>88</v>
      </c>
      <c r="E47" s="7" t="s">
        <v>173</v>
      </c>
      <c r="F47" s="7" t="s">
        <v>174</v>
      </c>
      <c r="G47" s="7" t="s">
        <v>175</v>
      </c>
      <c r="H47" s="3"/>
    </row>
    <row r="48" spans="1:8" s="93" customFormat="1" x14ac:dyDescent="0.2">
      <c r="A48" s="30">
        <v>68</v>
      </c>
      <c r="B48" s="22" t="s">
        <v>176</v>
      </c>
      <c r="C48" s="94" t="s">
        <v>87</v>
      </c>
      <c r="D48" s="95"/>
      <c r="E48" s="7" t="s">
        <v>177</v>
      </c>
      <c r="F48" s="22" t="s">
        <v>178</v>
      </c>
      <c r="G48" s="22" t="s">
        <v>179</v>
      </c>
      <c r="H48" s="3"/>
    </row>
    <row r="49" spans="1:8" s="25" customFormat="1" x14ac:dyDescent="0.2">
      <c r="A49" s="30">
        <v>69</v>
      </c>
      <c r="B49" s="22" t="s">
        <v>180</v>
      </c>
      <c r="C49" s="94" t="s">
        <v>77</v>
      </c>
      <c r="D49" s="95" t="s">
        <v>144</v>
      </c>
      <c r="E49" s="7" t="s">
        <v>177</v>
      </c>
      <c r="F49" s="22" t="s">
        <v>178</v>
      </c>
      <c r="G49" s="22" t="s">
        <v>181</v>
      </c>
      <c r="H49" s="3"/>
    </row>
    <row r="50" spans="1:8" s="25" customFormat="1" x14ac:dyDescent="0.2">
      <c r="A50" s="30">
        <v>70</v>
      </c>
      <c r="B50" s="28" t="s">
        <v>182</v>
      </c>
      <c r="C50" s="94" t="s">
        <v>77</v>
      </c>
      <c r="D50" s="96" t="s">
        <v>144</v>
      </c>
      <c r="E50" s="29" t="s">
        <v>177</v>
      </c>
      <c r="F50" s="28" t="s">
        <v>178</v>
      </c>
      <c r="G50" s="28" t="s">
        <v>181</v>
      </c>
      <c r="H50" s="3"/>
    </row>
    <row r="51" spans="1:8" s="25" customFormat="1" x14ac:dyDescent="0.2">
      <c r="A51" s="30">
        <v>71</v>
      </c>
      <c r="B51" s="28" t="s">
        <v>183</v>
      </c>
      <c r="C51" s="94" t="s">
        <v>77</v>
      </c>
      <c r="D51" s="95" t="s">
        <v>94</v>
      </c>
      <c r="E51" s="29" t="s">
        <v>184</v>
      </c>
      <c r="F51" s="28" t="s">
        <v>185</v>
      </c>
      <c r="G51" s="28" t="s">
        <v>186</v>
      </c>
      <c r="H51" s="3"/>
    </row>
    <row r="52" spans="1:8" s="25" customFormat="1" x14ac:dyDescent="0.2">
      <c r="A52" s="30">
        <v>55</v>
      </c>
      <c r="B52" s="28" t="s">
        <v>187</v>
      </c>
      <c r="C52" s="94" t="s">
        <v>85</v>
      </c>
      <c r="D52" s="95" t="s">
        <v>88</v>
      </c>
      <c r="E52" s="29" t="s">
        <v>188</v>
      </c>
      <c r="F52" s="28" t="s">
        <v>189</v>
      </c>
      <c r="G52" s="28" t="s">
        <v>190</v>
      </c>
      <c r="H52" s="3"/>
    </row>
    <row r="53" spans="1:8" s="22" customFormat="1" x14ac:dyDescent="0.2">
      <c r="A53" s="32">
        <v>57</v>
      </c>
      <c r="B53" s="25" t="s">
        <v>191</v>
      </c>
      <c r="C53" s="97" t="s">
        <v>85</v>
      </c>
      <c r="D53" s="97" t="s">
        <v>95</v>
      </c>
      <c r="E53" s="26" t="s">
        <v>188</v>
      </c>
      <c r="F53" s="25" t="s">
        <v>189</v>
      </c>
      <c r="G53" s="25" t="s">
        <v>192</v>
      </c>
      <c r="H53" s="3"/>
    </row>
    <row r="54" spans="1:8" s="22" customFormat="1" ht="14.25" customHeight="1" x14ac:dyDescent="0.2">
      <c r="A54" s="30">
        <v>56</v>
      </c>
      <c r="B54" s="7" t="s">
        <v>193</v>
      </c>
      <c r="C54" s="94" t="s">
        <v>85</v>
      </c>
      <c r="D54" s="94" t="s">
        <v>95</v>
      </c>
      <c r="E54" s="7" t="s">
        <v>188</v>
      </c>
      <c r="F54" s="7" t="s">
        <v>189</v>
      </c>
      <c r="G54" s="7" t="s">
        <v>194</v>
      </c>
      <c r="H54" s="3"/>
    </row>
    <row r="55" spans="1:8" s="25" customFormat="1" x14ac:dyDescent="0.2">
      <c r="A55" s="30">
        <v>54</v>
      </c>
      <c r="B55" s="28" t="s">
        <v>195</v>
      </c>
      <c r="C55" s="94" t="s">
        <v>85</v>
      </c>
      <c r="D55" s="95" t="s">
        <v>88</v>
      </c>
      <c r="E55" s="29" t="s">
        <v>188</v>
      </c>
      <c r="F55" s="28" t="s">
        <v>189</v>
      </c>
      <c r="G55" s="28" t="s">
        <v>192</v>
      </c>
      <c r="H55" s="3"/>
    </row>
    <row r="56" spans="1:8" s="93" customFormat="1" x14ac:dyDescent="0.2">
      <c r="A56" s="30">
        <v>625</v>
      </c>
      <c r="B56" s="22" t="s">
        <v>196</v>
      </c>
      <c r="C56" s="94" t="s">
        <v>77</v>
      </c>
      <c r="D56" s="95"/>
      <c r="E56" s="19" t="s">
        <v>70</v>
      </c>
      <c r="F56" s="22" t="s">
        <v>197</v>
      </c>
      <c r="G56" s="22" t="s">
        <v>198</v>
      </c>
      <c r="H56" s="3"/>
    </row>
    <row r="57" spans="1:8" s="93" customFormat="1" x14ac:dyDescent="0.2">
      <c r="A57" s="30">
        <v>624</v>
      </c>
      <c r="B57" s="7" t="s">
        <v>199</v>
      </c>
      <c r="C57" s="94" t="s">
        <v>69</v>
      </c>
      <c r="D57" s="94"/>
      <c r="E57" s="7" t="s">
        <v>70</v>
      </c>
      <c r="F57" s="7" t="s">
        <v>197</v>
      </c>
      <c r="G57" s="7" t="s">
        <v>198</v>
      </c>
      <c r="H57" s="3"/>
    </row>
    <row r="58" spans="1:8" s="25" customFormat="1" x14ac:dyDescent="0.2">
      <c r="A58" s="30">
        <v>623</v>
      </c>
      <c r="B58" s="28" t="s">
        <v>200</v>
      </c>
      <c r="C58" s="94" t="s">
        <v>69</v>
      </c>
      <c r="D58" s="96"/>
      <c r="E58" s="29" t="s">
        <v>70</v>
      </c>
      <c r="F58" s="28" t="s">
        <v>197</v>
      </c>
      <c r="G58" s="28" t="s">
        <v>198</v>
      </c>
      <c r="H58" s="3"/>
    </row>
    <row r="59" spans="1:8" s="22" customFormat="1" x14ac:dyDescent="0.2">
      <c r="A59" s="30">
        <v>622</v>
      </c>
      <c r="B59" s="22" t="s">
        <v>201</v>
      </c>
      <c r="C59" s="94" t="s">
        <v>202</v>
      </c>
      <c r="D59" s="95"/>
      <c r="E59" s="7" t="s">
        <v>70</v>
      </c>
      <c r="F59" s="22" t="s">
        <v>197</v>
      </c>
      <c r="G59" s="22" t="s">
        <v>198</v>
      </c>
      <c r="H59" s="3"/>
    </row>
    <row r="60" spans="1:8" s="22" customFormat="1" x14ac:dyDescent="0.2">
      <c r="A60" s="30">
        <v>616</v>
      </c>
      <c r="B60" s="22" t="s">
        <v>203</v>
      </c>
      <c r="C60" s="94" t="s">
        <v>85</v>
      </c>
      <c r="D60" s="95"/>
      <c r="E60" s="7" t="s">
        <v>70</v>
      </c>
      <c r="F60" s="7" t="s">
        <v>204</v>
      </c>
      <c r="G60" s="22" t="s">
        <v>205</v>
      </c>
      <c r="H60" s="3"/>
    </row>
    <row r="61" spans="1:8" s="22" customFormat="1" x14ac:dyDescent="0.2">
      <c r="A61" s="30">
        <v>615</v>
      </c>
      <c r="B61" s="7" t="s">
        <v>206</v>
      </c>
      <c r="C61" s="94" t="s">
        <v>77</v>
      </c>
      <c r="D61" s="94"/>
      <c r="E61" s="7" t="s">
        <v>70</v>
      </c>
      <c r="F61" s="7" t="s">
        <v>204</v>
      </c>
      <c r="G61" s="7" t="s">
        <v>205</v>
      </c>
      <c r="H61" s="3"/>
    </row>
    <row r="62" spans="1:8" s="25" customFormat="1" x14ac:dyDescent="0.2">
      <c r="A62" s="30">
        <v>614</v>
      </c>
      <c r="B62" s="22" t="s">
        <v>207</v>
      </c>
      <c r="C62" s="94" t="s">
        <v>77</v>
      </c>
      <c r="D62" s="95"/>
      <c r="E62" s="7" t="s">
        <v>70</v>
      </c>
      <c r="F62" s="28" t="s">
        <v>71</v>
      </c>
      <c r="G62" s="28" t="s">
        <v>208</v>
      </c>
      <c r="H62" s="3"/>
    </row>
    <row r="63" spans="1:8" s="25" customFormat="1" x14ac:dyDescent="0.2">
      <c r="A63" s="30">
        <v>609</v>
      </c>
      <c r="B63" s="28" t="s">
        <v>209</v>
      </c>
      <c r="C63" s="94" t="s">
        <v>85</v>
      </c>
      <c r="D63" s="95"/>
      <c r="E63" s="29" t="s">
        <v>70</v>
      </c>
      <c r="F63" s="28" t="s">
        <v>71</v>
      </c>
      <c r="G63" s="28" t="s">
        <v>210</v>
      </c>
      <c r="H63" s="3"/>
    </row>
    <row r="64" spans="1:8" s="93" customFormat="1" x14ac:dyDescent="0.2">
      <c r="A64" s="32">
        <v>608</v>
      </c>
      <c r="B64" s="25" t="s">
        <v>211</v>
      </c>
      <c r="C64" s="97" t="s">
        <v>85</v>
      </c>
      <c r="D64" s="97"/>
      <c r="E64" s="26" t="s">
        <v>70</v>
      </c>
      <c r="F64" s="7" t="s">
        <v>71</v>
      </c>
      <c r="G64" s="7" t="s">
        <v>210</v>
      </c>
      <c r="H64" s="3"/>
    </row>
    <row r="65" spans="1:8" s="25" customFormat="1" x14ac:dyDescent="0.2">
      <c r="A65" s="30">
        <v>682</v>
      </c>
      <c r="B65" s="7" t="s">
        <v>212</v>
      </c>
      <c r="C65" s="94" t="s">
        <v>85</v>
      </c>
      <c r="D65" s="94"/>
      <c r="E65" s="7" t="s">
        <v>70</v>
      </c>
      <c r="F65" s="7" t="s">
        <v>213</v>
      </c>
      <c r="G65" s="7" t="s">
        <v>214</v>
      </c>
      <c r="H65" s="3"/>
    </row>
    <row r="66" spans="1:8" s="25" customFormat="1" x14ac:dyDescent="0.2">
      <c r="A66" s="30">
        <v>683</v>
      </c>
      <c r="B66" s="7" t="s">
        <v>215</v>
      </c>
      <c r="C66" s="94" t="s">
        <v>85</v>
      </c>
      <c r="D66" s="94"/>
      <c r="E66" s="7" t="s">
        <v>70</v>
      </c>
      <c r="F66" s="7" t="s">
        <v>213</v>
      </c>
      <c r="G66" s="7" t="s">
        <v>214</v>
      </c>
      <c r="H66" s="3"/>
    </row>
    <row r="67" spans="1:8" s="93" customFormat="1" x14ac:dyDescent="0.2">
      <c r="A67" s="30">
        <v>684</v>
      </c>
      <c r="B67" s="22" t="s">
        <v>216</v>
      </c>
      <c r="C67" s="94" t="s">
        <v>85</v>
      </c>
      <c r="D67" s="95"/>
      <c r="E67" s="7" t="s">
        <v>70</v>
      </c>
      <c r="F67" s="22" t="s">
        <v>213</v>
      </c>
      <c r="G67" s="22" t="s">
        <v>214</v>
      </c>
      <c r="H67" s="3"/>
    </row>
    <row r="68" spans="1:8" s="93" customFormat="1" x14ac:dyDescent="0.2">
      <c r="A68" s="30">
        <v>685</v>
      </c>
      <c r="B68" s="7" t="s">
        <v>217</v>
      </c>
      <c r="C68" s="94" t="s">
        <v>87</v>
      </c>
      <c r="D68" s="94"/>
      <c r="E68" s="7" t="s">
        <v>70</v>
      </c>
      <c r="F68" s="7" t="s">
        <v>213</v>
      </c>
      <c r="G68" s="7" t="s">
        <v>214</v>
      </c>
      <c r="H68" s="3"/>
    </row>
    <row r="69" spans="1:8" s="22" customFormat="1" x14ac:dyDescent="0.2">
      <c r="A69" s="32">
        <v>73</v>
      </c>
      <c r="B69" s="25" t="s">
        <v>218</v>
      </c>
      <c r="C69" s="97" t="s">
        <v>69</v>
      </c>
      <c r="D69" s="97"/>
      <c r="E69" s="26" t="s">
        <v>219</v>
      </c>
      <c r="F69" s="25" t="s">
        <v>220</v>
      </c>
      <c r="G69" s="25" t="s">
        <v>221</v>
      </c>
      <c r="H69" s="3"/>
    </row>
    <row r="70" spans="1:8" s="22" customFormat="1" x14ac:dyDescent="0.2">
      <c r="A70" s="32">
        <v>76</v>
      </c>
      <c r="B70" s="25" t="s">
        <v>222</v>
      </c>
      <c r="C70" s="97" t="s">
        <v>85</v>
      </c>
      <c r="D70" s="97"/>
      <c r="E70" s="26" t="s">
        <v>219</v>
      </c>
      <c r="F70" s="25" t="s">
        <v>220</v>
      </c>
      <c r="G70" s="25" t="s">
        <v>221</v>
      </c>
      <c r="H70" s="3"/>
    </row>
    <row r="71" spans="1:8" s="22" customFormat="1" x14ac:dyDescent="0.2">
      <c r="A71" s="30">
        <v>95</v>
      </c>
      <c r="B71" s="22" t="s">
        <v>223</v>
      </c>
      <c r="C71" s="94" t="s">
        <v>87</v>
      </c>
      <c r="D71" s="95" t="s">
        <v>94</v>
      </c>
      <c r="E71" s="7" t="s">
        <v>224</v>
      </c>
      <c r="F71" s="22" t="s">
        <v>204</v>
      </c>
      <c r="G71" s="22" t="s">
        <v>225</v>
      </c>
      <c r="H71" s="3"/>
    </row>
    <row r="72" spans="1:8" s="25" customFormat="1" x14ac:dyDescent="0.2">
      <c r="A72" s="32">
        <v>94</v>
      </c>
      <c r="B72" s="25" t="s">
        <v>226</v>
      </c>
      <c r="C72" s="97" t="s">
        <v>85</v>
      </c>
      <c r="D72" s="97" t="s">
        <v>88</v>
      </c>
      <c r="E72" s="26" t="s">
        <v>224</v>
      </c>
      <c r="F72" s="25" t="s">
        <v>204</v>
      </c>
      <c r="G72" s="25" t="s">
        <v>225</v>
      </c>
      <c r="H72" s="3"/>
    </row>
    <row r="73" spans="1:8" s="25" customFormat="1" x14ac:dyDescent="0.2">
      <c r="A73" s="30">
        <v>116</v>
      </c>
      <c r="B73" s="22" t="s">
        <v>227</v>
      </c>
      <c r="C73" s="94" t="s">
        <v>77</v>
      </c>
      <c r="D73" s="95" t="s">
        <v>144</v>
      </c>
      <c r="E73" s="7" t="s">
        <v>228</v>
      </c>
      <c r="F73" s="22" t="s">
        <v>117</v>
      </c>
      <c r="G73" s="22" t="s">
        <v>229</v>
      </c>
      <c r="H73" s="3"/>
    </row>
    <row r="74" spans="1:8" s="93" customFormat="1" x14ac:dyDescent="0.2">
      <c r="A74" s="30">
        <v>120</v>
      </c>
      <c r="B74" s="22" t="s">
        <v>230</v>
      </c>
      <c r="C74" s="94" t="s">
        <v>85</v>
      </c>
      <c r="D74" s="95" t="s">
        <v>157</v>
      </c>
      <c r="E74" s="7" t="s">
        <v>228</v>
      </c>
      <c r="F74" s="22" t="s">
        <v>117</v>
      </c>
      <c r="G74" s="22" t="s">
        <v>229</v>
      </c>
      <c r="H74" s="3"/>
    </row>
    <row r="75" spans="1:8" s="22" customFormat="1" x14ac:dyDescent="0.2">
      <c r="A75" s="30">
        <v>101</v>
      </c>
      <c r="B75" s="28" t="s">
        <v>231</v>
      </c>
      <c r="C75" s="94" t="s">
        <v>87</v>
      </c>
      <c r="D75" s="96" t="s">
        <v>88</v>
      </c>
      <c r="E75" s="29" t="s">
        <v>232</v>
      </c>
      <c r="F75" s="28" t="s">
        <v>233</v>
      </c>
      <c r="G75" s="28" t="s">
        <v>234</v>
      </c>
      <c r="H75" s="3"/>
    </row>
    <row r="76" spans="1:8" s="93" customFormat="1" x14ac:dyDescent="0.2">
      <c r="A76" s="30">
        <v>100</v>
      </c>
      <c r="B76" s="22" t="s">
        <v>235</v>
      </c>
      <c r="C76" s="94" t="s">
        <v>85</v>
      </c>
      <c r="D76" s="95" t="s">
        <v>88</v>
      </c>
      <c r="E76" s="7" t="s">
        <v>232</v>
      </c>
      <c r="F76" s="22" t="s">
        <v>233</v>
      </c>
      <c r="G76" s="22" t="s">
        <v>234</v>
      </c>
      <c r="H76" s="3"/>
    </row>
    <row r="77" spans="1:8" s="93" customFormat="1" x14ac:dyDescent="0.2">
      <c r="A77" s="5">
        <v>88</v>
      </c>
      <c r="B77" s="7" t="s">
        <v>236</v>
      </c>
      <c r="C77" s="98" t="s">
        <v>87</v>
      </c>
      <c r="D77" s="99"/>
      <c r="E77" s="6" t="s">
        <v>232</v>
      </c>
      <c r="F77" s="7" t="s">
        <v>237</v>
      </c>
      <c r="G77" s="7" t="s">
        <v>238</v>
      </c>
      <c r="H77" s="3"/>
    </row>
    <row r="78" spans="1:8" s="25" customFormat="1" x14ac:dyDescent="0.2">
      <c r="A78" s="5">
        <v>139</v>
      </c>
      <c r="B78" s="17" t="s">
        <v>239</v>
      </c>
      <c r="C78" s="98" t="s">
        <v>85</v>
      </c>
      <c r="D78" s="99" t="s">
        <v>88</v>
      </c>
      <c r="E78" s="18" t="s">
        <v>240</v>
      </c>
      <c r="F78" s="17" t="s">
        <v>204</v>
      </c>
      <c r="G78" s="17" t="s">
        <v>241</v>
      </c>
      <c r="H78" s="3"/>
    </row>
    <row r="79" spans="1:8" s="22" customFormat="1" x14ac:dyDescent="0.2">
      <c r="A79" s="5">
        <v>98</v>
      </c>
      <c r="B79" s="17" t="s">
        <v>242</v>
      </c>
      <c r="C79" s="98" t="s">
        <v>77</v>
      </c>
      <c r="D79" s="99" t="s">
        <v>94</v>
      </c>
      <c r="E79" s="18" t="s">
        <v>228</v>
      </c>
      <c r="F79" s="17" t="s">
        <v>243</v>
      </c>
      <c r="G79" s="17" t="s">
        <v>244</v>
      </c>
      <c r="H79" s="3"/>
    </row>
    <row r="80" spans="1:8" s="93" customFormat="1" x14ac:dyDescent="0.2">
      <c r="A80" s="5">
        <v>99</v>
      </c>
      <c r="B80" s="8" t="s">
        <v>245</v>
      </c>
      <c r="C80" s="98" t="s">
        <v>77</v>
      </c>
      <c r="D80" s="99" t="s">
        <v>94</v>
      </c>
      <c r="E80" s="6" t="s">
        <v>228</v>
      </c>
      <c r="F80" s="8" t="s">
        <v>243</v>
      </c>
      <c r="G80" s="8" t="s">
        <v>244</v>
      </c>
      <c r="H80" s="3"/>
    </row>
    <row r="81" spans="1:8" s="25" customFormat="1" x14ac:dyDescent="0.2">
      <c r="A81" s="5">
        <v>105</v>
      </c>
      <c r="B81" s="6" t="s">
        <v>246</v>
      </c>
      <c r="C81" s="98" t="s">
        <v>77</v>
      </c>
      <c r="D81" s="98" t="s">
        <v>94</v>
      </c>
      <c r="E81" s="6" t="s">
        <v>228</v>
      </c>
      <c r="F81" s="7" t="s">
        <v>237</v>
      </c>
      <c r="G81" s="6" t="s">
        <v>247</v>
      </c>
      <c r="H81" s="3"/>
    </row>
    <row r="82" spans="1:8" s="22" customFormat="1" x14ac:dyDescent="0.2">
      <c r="A82" s="30">
        <v>104</v>
      </c>
      <c r="B82" s="19" t="s">
        <v>248</v>
      </c>
      <c r="C82" s="95" t="s">
        <v>85</v>
      </c>
      <c r="D82" s="95" t="s">
        <v>88</v>
      </c>
      <c r="E82" s="107" t="s">
        <v>228</v>
      </c>
      <c r="F82" s="19" t="s">
        <v>237</v>
      </c>
      <c r="G82" s="23" t="s">
        <v>247</v>
      </c>
      <c r="H82" s="3"/>
    </row>
    <row r="83" spans="1:8" s="25" customFormat="1" x14ac:dyDescent="0.2">
      <c r="A83" s="30">
        <v>103</v>
      </c>
      <c r="B83" s="28" t="s">
        <v>249</v>
      </c>
      <c r="C83" s="94" t="s">
        <v>85</v>
      </c>
      <c r="D83" s="95" t="s">
        <v>88</v>
      </c>
      <c r="E83" s="29" t="s">
        <v>228</v>
      </c>
      <c r="F83" s="22" t="s">
        <v>250</v>
      </c>
      <c r="G83" s="28" t="s">
        <v>251</v>
      </c>
      <c r="H83" s="3"/>
    </row>
    <row r="84" spans="1:8" s="22" customFormat="1" x14ac:dyDescent="0.2">
      <c r="A84" s="30">
        <v>110</v>
      </c>
      <c r="B84" s="7" t="s">
        <v>252</v>
      </c>
      <c r="C84" s="94" t="s">
        <v>85</v>
      </c>
      <c r="D84" s="95" t="s">
        <v>88</v>
      </c>
      <c r="E84" s="7" t="s">
        <v>253</v>
      </c>
      <c r="F84" s="22" t="s">
        <v>254</v>
      </c>
      <c r="G84" s="7" t="s">
        <v>255</v>
      </c>
      <c r="H84" s="3"/>
    </row>
    <row r="85" spans="1:8" s="93" customFormat="1" x14ac:dyDescent="0.2">
      <c r="A85" s="30">
        <v>111</v>
      </c>
      <c r="B85" s="22" t="s">
        <v>256</v>
      </c>
      <c r="C85" s="94" t="s">
        <v>85</v>
      </c>
      <c r="D85" s="95" t="s">
        <v>95</v>
      </c>
      <c r="E85" s="7" t="s">
        <v>253</v>
      </c>
      <c r="F85" s="22" t="s">
        <v>257</v>
      </c>
      <c r="G85" s="22" t="s">
        <v>258</v>
      </c>
      <c r="H85" s="3"/>
    </row>
    <row r="86" spans="1:8" s="93" customFormat="1" x14ac:dyDescent="0.2">
      <c r="A86" s="30">
        <v>115</v>
      </c>
      <c r="B86" s="22" t="s">
        <v>259</v>
      </c>
      <c r="C86" s="94" t="s">
        <v>77</v>
      </c>
      <c r="D86" s="95" t="s">
        <v>144</v>
      </c>
      <c r="E86" s="7" t="s">
        <v>228</v>
      </c>
      <c r="F86" s="22" t="s">
        <v>260</v>
      </c>
      <c r="G86" s="22" t="s">
        <v>261</v>
      </c>
      <c r="H86" s="3"/>
    </row>
    <row r="87" spans="1:8" s="25" customFormat="1" x14ac:dyDescent="0.2">
      <c r="A87" s="30">
        <v>114</v>
      </c>
      <c r="B87" s="22" t="s">
        <v>262</v>
      </c>
      <c r="C87" s="94" t="s">
        <v>85</v>
      </c>
      <c r="D87" s="95" t="s">
        <v>94</v>
      </c>
      <c r="E87" s="7" t="s">
        <v>228</v>
      </c>
      <c r="F87" s="22" t="s">
        <v>260</v>
      </c>
      <c r="G87" s="22" t="s">
        <v>261</v>
      </c>
      <c r="H87" s="3"/>
    </row>
    <row r="88" spans="1:8" s="93" customFormat="1" x14ac:dyDescent="0.2">
      <c r="A88" s="30">
        <v>113</v>
      </c>
      <c r="B88" s="28" t="s">
        <v>263</v>
      </c>
      <c r="C88" s="94" t="s">
        <v>85</v>
      </c>
      <c r="D88" s="95" t="s">
        <v>94</v>
      </c>
      <c r="E88" s="29" t="s">
        <v>228</v>
      </c>
      <c r="F88" s="28" t="s">
        <v>260</v>
      </c>
      <c r="G88" s="28" t="s">
        <v>261</v>
      </c>
      <c r="H88" s="3"/>
    </row>
    <row r="89" spans="1:8" s="93" customFormat="1" x14ac:dyDescent="0.2">
      <c r="A89" s="1">
        <v>112</v>
      </c>
      <c r="B89" s="3" t="s">
        <v>264</v>
      </c>
      <c r="C89" s="100" t="s">
        <v>85</v>
      </c>
      <c r="D89" s="100" t="s">
        <v>88</v>
      </c>
      <c r="E89" s="2" t="s">
        <v>228</v>
      </c>
      <c r="F89" s="7" t="s">
        <v>260</v>
      </c>
      <c r="G89" s="3" t="s">
        <v>261</v>
      </c>
      <c r="H89" s="3"/>
    </row>
    <row r="90" spans="1:8" x14ac:dyDescent="0.2">
      <c r="A90" s="1">
        <v>141</v>
      </c>
      <c r="B90" s="3" t="s">
        <v>265</v>
      </c>
      <c r="C90" s="100" t="s">
        <v>85</v>
      </c>
      <c r="D90" s="100" t="s">
        <v>88</v>
      </c>
      <c r="E90" s="2" t="s">
        <v>240</v>
      </c>
      <c r="F90" s="3" t="s">
        <v>266</v>
      </c>
      <c r="G90" s="3" t="s">
        <v>267</v>
      </c>
    </row>
    <row r="91" spans="1:8" x14ac:dyDescent="0.2">
      <c r="A91" s="1">
        <v>127</v>
      </c>
      <c r="B91" s="3" t="s">
        <v>268</v>
      </c>
      <c r="C91" s="100" t="s">
        <v>85</v>
      </c>
      <c r="D91" s="100" t="s">
        <v>94</v>
      </c>
      <c r="E91" s="2" t="s">
        <v>219</v>
      </c>
      <c r="F91" s="3" t="s">
        <v>269</v>
      </c>
      <c r="G91" s="3" t="s">
        <v>270</v>
      </c>
    </row>
    <row r="92" spans="1:8" x14ac:dyDescent="0.2">
      <c r="A92" s="1">
        <v>131</v>
      </c>
      <c r="B92" s="3" t="s">
        <v>271</v>
      </c>
      <c r="C92" s="100" t="s">
        <v>77</v>
      </c>
      <c r="D92" s="100" t="s">
        <v>94</v>
      </c>
      <c r="E92" s="2" t="s">
        <v>219</v>
      </c>
      <c r="F92" s="3" t="s">
        <v>269</v>
      </c>
      <c r="G92" s="3" t="s">
        <v>272</v>
      </c>
    </row>
    <row r="93" spans="1:8" x14ac:dyDescent="0.2">
      <c r="A93" s="1">
        <v>130</v>
      </c>
      <c r="B93" s="3" t="s">
        <v>273</v>
      </c>
      <c r="C93" s="100" t="s">
        <v>85</v>
      </c>
      <c r="D93" s="100" t="s">
        <v>88</v>
      </c>
      <c r="E93" s="2" t="s">
        <v>219</v>
      </c>
      <c r="F93" s="3" t="s">
        <v>269</v>
      </c>
      <c r="G93" s="3" t="s">
        <v>272</v>
      </c>
    </row>
    <row r="94" spans="1:8" x14ac:dyDescent="0.2">
      <c r="A94" s="1">
        <v>118</v>
      </c>
      <c r="B94" s="3" t="s">
        <v>274</v>
      </c>
      <c r="C94" s="100" t="s">
        <v>77</v>
      </c>
      <c r="D94" s="100" t="s">
        <v>144</v>
      </c>
      <c r="E94" s="2" t="s">
        <v>228</v>
      </c>
      <c r="F94" s="3" t="s">
        <v>117</v>
      </c>
      <c r="G94" s="3" t="s">
        <v>229</v>
      </c>
    </row>
    <row r="95" spans="1:8" x14ac:dyDescent="0.2">
      <c r="A95" s="1">
        <v>148</v>
      </c>
      <c r="B95" s="3" t="s">
        <v>275</v>
      </c>
      <c r="C95" s="100" t="s">
        <v>85</v>
      </c>
      <c r="D95" s="100" t="s">
        <v>88</v>
      </c>
      <c r="E95" s="2" t="s">
        <v>276</v>
      </c>
      <c r="F95" s="3" t="s">
        <v>277</v>
      </c>
      <c r="G95" s="3" t="s">
        <v>278</v>
      </c>
    </row>
    <row r="96" spans="1:8" x14ac:dyDescent="0.2">
      <c r="A96" s="1">
        <v>151</v>
      </c>
      <c r="B96" s="3" t="s">
        <v>279</v>
      </c>
      <c r="C96" s="100" t="s">
        <v>85</v>
      </c>
      <c r="D96" s="100" t="s">
        <v>88</v>
      </c>
      <c r="E96" s="2" t="s">
        <v>276</v>
      </c>
      <c r="F96" s="3" t="s">
        <v>277</v>
      </c>
      <c r="G96" s="3" t="s">
        <v>278</v>
      </c>
    </row>
    <row r="97" spans="1:7" x14ac:dyDescent="0.2">
      <c r="A97" s="1">
        <v>150</v>
      </c>
      <c r="B97" s="3" t="s">
        <v>280</v>
      </c>
      <c r="C97" s="100" t="s">
        <v>85</v>
      </c>
      <c r="D97" s="100" t="s">
        <v>88</v>
      </c>
      <c r="E97" s="2" t="s">
        <v>276</v>
      </c>
      <c r="F97" s="3" t="s">
        <v>277</v>
      </c>
      <c r="G97" s="3" t="s">
        <v>278</v>
      </c>
    </row>
    <row r="98" spans="1:7" x14ac:dyDescent="0.2">
      <c r="A98" s="1">
        <v>121</v>
      </c>
      <c r="B98" s="3" t="s">
        <v>281</v>
      </c>
      <c r="C98" s="100" t="s">
        <v>85</v>
      </c>
      <c r="D98" s="100" t="s">
        <v>88</v>
      </c>
      <c r="E98" s="2" t="s">
        <v>219</v>
      </c>
      <c r="F98" s="3" t="s">
        <v>282</v>
      </c>
      <c r="G98" s="3" t="s">
        <v>283</v>
      </c>
    </row>
    <row r="99" spans="1:7" x14ac:dyDescent="0.2">
      <c r="A99" s="1">
        <v>153</v>
      </c>
      <c r="B99" s="3" t="s">
        <v>284</v>
      </c>
      <c r="C99" s="100" t="s">
        <v>87</v>
      </c>
      <c r="D99" s="100" t="s">
        <v>88</v>
      </c>
      <c r="E99" s="2" t="s">
        <v>219</v>
      </c>
      <c r="F99" s="3" t="s">
        <v>285</v>
      </c>
      <c r="G99" s="3" t="s">
        <v>286</v>
      </c>
    </row>
    <row r="100" spans="1:7" x14ac:dyDescent="0.2">
      <c r="A100" s="1">
        <v>690</v>
      </c>
      <c r="B100" s="3" t="s">
        <v>287</v>
      </c>
      <c r="C100" s="100" t="s">
        <v>85</v>
      </c>
      <c r="D100" s="100" t="s">
        <v>95</v>
      </c>
      <c r="E100" s="2" t="s">
        <v>70</v>
      </c>
      <c r="F100" s="3" t="s">
        <v>145</v>
      </c>
      <c r="G100" s="3" t="s">
        <v>288</v>
      </c>
    </row>
    <row r="101" spans="1:7" x14ac:dyDescent="0.2">
      <c r="A101" s="1">
        <v>691</v>
      </c>
      <c r="B101" s="3" t="s">
        <v>289</v>
      </c>
      <c r="C101" s="100" t="s">
        <v>85</v>
      </c>
      <c r="D101" s="100" t="s">
        <v>94</v>
      </c>
      <c r="E101" s="2" t="s">
        <v>70</v>
      </c>
      <c r="F101" s="3" t="s">
        <v>145</v>
      </c>
      <c r="G101" s="3" t="s">
        <v>288</v>
      </c>
    </row>
    <row r="102" spans="1:7" x14ac:dyDescent="0.2">
      <c r="A102" s="1">
        <v>692</v>
      </c>
      <c r="B102" s="3" t="s">
        <v>290</v>
      </c>
      <c r="C102" s="100" t="s">
        <v>85</v>
      </c>
      <c r="D102" s="100" t="s">
        <v>94</v>
      </c>
      <c r="E102" s="2" t="s">
        <v>70</v>
      </c>
      <c r="F102" s="3" t="s">
        <v>145</v>
      </c>
      <c r="G102" s="3" t="s">
        <v>288</v>
      </c>
    </row>
    <row r="103" spans="1:7" x14ac:dyDescent="0.2">
      <c r="A103" s="1">
        <v>695</v>
      </c>
      <c r="B103" s="3" t="s">
        <v>291</v>
      </c>
      <c r="C103" s="100" t="s">
        <v>77</v>
      </c>
      <c r="E103" s="2" t="s">
        <v>70</v>
      </c>
      <c r="F103" s="3" t="s">
        <v>292</v>
      </c>
      <c r="G103" s="3" t="s">
        <v>293</v>
      </c>
    </row>
    <row r="104" spans="1:7" x14ac:dyDescent="0.2">
      <c r="A104" s="1">
        <v>161</v>
      </c>
      <c r="B104" s="3" t="s">
        <v>294</v>
      </c>
      <c r="C104" s="100" t="s">
        <v>77</v>
      </c>
      <c r="E104" s="2" t="s">
        <v>295</v>
      </c>
      <c r="F104" s="3" t="s">
        <v>204</v>
      </c>
      <c r="G104" s="3" t="s">
        <v>296</v>
      </c>
    </row>
    <row r="105" spans="1:7" x14ac:dyDescent="0.2">
      <c r="A105" s="1">
        <v>160</v>
      </c>
      <c r="B105" s="3" t="s">
        <v>297</v>
      </c>
      <c r="C105" s="100" t="s">
        <v>85</v>
      </c>
      <c r="D105" s="100" t="s">
        <v>94</v>
      </c>
      <c r="E105" s="2" t="s">
        <v>173</v>
      </c>
      <c r="F105" s="3" t="s">
        <v>204</v>
      </c>
      <c r="G105" s="3" t="s">
        <v>298</v>
      </c>
    </row>
    <row r="106" spans="1:7" x14ac:dyDescent="0.2">
      <c r="A106" s="1">
        <v>144</v>
      </c>
      <c r="B106" s="3" t="s">
        <v>299</v>
      </c>
      <c r="C106" s="100" t="s">
        <v>85</v>
      </c>
      <c r="E106" s="2" t="s">
        <v>224</v>
      </c>
      <c r="F106" s="3" t="s">
        <v>300</v>
      </c>
      <c r="G106" s="3" t="s">
        <v>301</v>
      </c>
    </row>
    <row r="107" spans="1:7" x14ac:dyDescent="0.2">
      <c r="A107" s="1">
        <v>145</v>
      </c>
      <c r="B107" s="3" t="s">
        <v>302</v>
      </c>
      <c r="C107" s="100" t="s">
        <v>87</v>
      </c>
      <c r="E107" s="2" t="s">
        <v>224</v>
      </c>
      <c r="F107" s="3" t="s">
        <v>300</v>
      </c>
      <c r="G107" s="3" t="s">
        <v>301</v>
      </c>
    </row>
    <row r="108" spans="1:7" x14ac:dyDescent="0.2">
      <c r="A108" s="1">
        <v>143</v>
      </c>
      <c r="B108" s="3" t="s">
        <v>303</v>
      </c>
      <c r="C108" s="100" t="s">
        <v>85</v>
      </c>
      <c r="E108" s="2" t="s">
        <v>224</v>
      </c>
      <c r="F108" s="3" t="s">
        <v>300</v>
      </c>
      <c r="G108" s="3" t="s">
        <v>301</v>
      </c>
    </row>
    <row r="109" spans="1:7" x14ac:dyDescent="0.2">
      <c r="A109" s="1">
        <v>136</v>
      </c>
      <c r="B109" s="3" t="s">
        <v>304</v>
      </c>
      <c r="C109" s="100" t="s">
        <v>77</v>
      </c>
      <c r="D109" s="100" t="s">
        <v>81</v>
      </c>
      <c r="E109" s="2" t="s">
        <v>120</v>
      </c>
      <c r="G109" s="3" t="s">
        <v>305</v>
      </c>
    </row>
    <row r="110" spans="1:7" x14ac:dyDescent="0.2">
      <c r="A110" s="1">
        <v>135</v>
      </c>
      <c r="B110" s="3" t="s">
        <v>306</v>
      </c>
      <c r="C110" s="100" t="s">
        <v>87</v>
      </c>
      <c r="D110" s="100" t="s">
        <v>88</v>
      </c>
      <c r="E110" s="2" t="s">
        <v>120</v>
      </c>
      <c r="G110" s="3" t="s">
        <v>305</v>
      </c>
    </row>
    <row r="112" spans="1:7" x14ac:dyDescent="0.2">
      <c r="A112" s="1">
        <v>696</v>
      </c>
      <c r="B112" s="3" t="s">
        <v>307</v>
      </c>
      <c r="C112" s="100" t="s">
        <v>77</v>
      </c>
      <c r="D112" s="100" t="s">
        <v>157</v>
      </c>
      <c r="E112" s="2" t="s">
        <v>70</v>
      </c>
      <c r="F112" s="3" t="s">
        <v>308</v>
      </c>
      <c r="G112" s="3" t="s">
        <v>309</v>
      </c>
    </row>
    <row r="113" spans="1:7" x14ac:dyDescent="0.2">
      <c r="A113" s="1">
        <v>701</v>
      </c>
      <c r="B113" s="3" t="s">
        <v>310</v>
      </c>
      <c r="C113" s="100" t="s">
        <v>202</v>
      </c>
      <c r="D113" s="100" t="s">
        <v>144</v>
      </c>
      <c r="E113" s="2" t="s">
        <v>70</v>
      </c>
      <c r="F113" s="3" t="s">
        <v>308</v>
      </c>
      <c r="G113" s="3" t="s">
        <v>309</v>
      </c>
    </row>
    <row r="114" spans="1:7" x14ac:dyDescent="0.2">
      <c r="A114" s="1">
        <v>702</v>
      </c>
      <c r="B114" s="3" t="s">
        <v>311</v>
      </c>
      <c r="C114" s="100" t="s">
        <v>77</v>
      </c>
      <c r="D114" s="100" t="s">
        <v>144</v>
      </c>
      <c r="E114" s="2" t="s">
        <v>70</v>
      </c>
      <c r="F114" s="3" t="s">
        <v>308</v>
      </c>
      <c r="G114" s="3" t="s">
        <v>309</v>
      </c>
    </row>
    <row r="115" spans="1:7" x14ac:dyDescent="0.2">
      <c r="A115" s="1">
        <v>697</v>
      </c>
      <c r="B115" s="3" t="s">
        <v>312</v>
      </c>
      <c r="C115" s="100" t="s">
        <v>77</v>
      </c>
      <c r="D115" s="100" t="s">
        <v>157</v>
      </c>
      <c r="E115" s="2" t="s">
        <v>70</v>
      </c>
      <c r="F115" s="3" t="s">
        <v>308</v>
      </c>
      <c r="G115" s="3" t="s">
        <v>309</v>
      </c>
    </row>
    <row r="116" spans="1:7" x14ac:dyDescent="0.2">
      <c r="A116" s="1">
        <v>336</v>
      </c>
      <c r="B116" s="3" t="s">
        <v>313</v>
      </c>
      <c r="C116" s="100" t="s">
        <v>85</v>
      </c>
      <c r="D116" s="100" t="s">
        <v>88</v>
      </c>
      <c r="E116" s="2" t="s">
        <v>314</v>
      </c>
      <c r="F116" s="3" t="s">
        <v>315</v>
      </c>
      <c r="G116" s="3" t="s">
        <v>316</v>
      </c>
    </row>
    <row r="117" spans="1:7" x14ac:dyDescent="0.2">
      <c r="A117" s="1">
        <v>337</v>
      </c>
      <c r="B117" s="3" t="s">
        <v>317</v>
      </c>
      <c r="C117" s="100" t="s">
        <v>85</v>
      </c>
      <c r="D117" s="100" t="s">
        <v>94</v>
      </c>
      <c r="E117" s="2" t="s">
        <v>314</v>
      </c>
      <c r="F117" s="3" t="s">
        <v>315</v>
      </c>
      <c r="G117" s="3" t="s">
        <v>316</v>
      </c>
    </row>
    <row r="118" spans="1:7" x14ac:dyDescent="0.2">
      <c r="A118" s="1">
        <v>338</v>
      </c>
      <c r="B118" s="3" t="s">
        <v>318</v>
      </c>
      <c r="C118" s="100" t="s">
        <v>87</v>
      </c>
      <c r="D118" s="100" t="s">
        <v>94</v>
      </c>
      <c r="E118" s="2" t="s">
        <v>314</v>
      </c>
      <c r="F118" s="3" t="s">
        <v>315</v>
      </c>
      <c r="G118" s="3" t="s">
        <v>319</v>
      </c>
    </row>
    <row r="119" spans="1:7" x14ac:dyDescent="0.2">
      <c r="A119" s="1">
        <v>334</v>
      </c>
      <c r="B119" s="3" t="s">
        <v>320</v>
      </c>
      <c r="C119" s="100" t="s">
        <v>85</v>
      </c>
      <c r="D119" s="100" t="s">
        <v>88</v>
      </c>
      <c r="E119" s="2" t="s">
        <v>314</v>
      </c>
      <c r="F119" s="3" t="s">
        <v>204</v>
      </c>
      <c r="G119" s="3" t="s">
        <v>321</v>
      </c>
    </row>
    <row r="120" spans="1:7" x14ac:dyDescent="0.2">
      <c r="A120" s="1">
        <v>335</v>
      </c>
      <c r="B120" s="3" t="s">
        <v>322</v>
      </c>
      <c r="C120" s="100" t="s">
        <v>77</v>
      </c>
      <c r="D120" s="100" t="s">
        <v>144</v>
      </c>
      <c r="E120" s="2" t="s">
        <v>314</v>
      </c>
      <c r="F120" s="3" t="s">
        <v>204</v>
      </c>
      <c r="G120" s="3" t="s">
        <v>321</v>
      </c>
    </row>
    <row r="121" spans="1:7" x14ac:dyDescent="0.2">
      <c r="A121" s="1">
        <v>607</v>
      </c>
      <c r="B121" s="3" t="s">
        <v>323</v>
      </c>
      <c r="C121" s="100" t="s">
        <v>77</v>
      </c>
      <c r="E121" s="2" t="s">
        <v>70</v>
      </c>
      <c r="F121" s="3" t="s">
        <v>292</v>
      </c>
      <c r="G121" s="3" t="s">
        <v>293</v>
      </c>
    </row>
    <row r="122" spans="1:7" x14ac:dyDescent="0.2">
      <c r="A122" s="1">
        <v>704</v>
      </c>
      <c r="B122" s="3" t="s">
        <v>324</v>
      </c>
      <c r="C122" s="100" t="s">
        <v>69</v>
      </c>
      <c r="D122" s="100" t="s">
        <v>157</v>
      </c>
      <c r="E122" s="2" t="s">
        <v>70</v>
      </c>
      <c r="F122" s="3" t="s">
        <v>325</v>
      </c>
      <c r="G122" s="3" t="s">
        <v>326</v>
      </c>
    </row>
    <row r="123" spans="1:7" x14ac:dyDescent="0.2">
      <c r="A123" s="1">
        <v>705</v>
      </c>
      <c r="B123" s="3" t="s">
        <v>327</v>
      </c>
      <c r="C123" s="100" t="s">
        <v>77</v>
      </c>
      <c r="D123" s="100" t="s">
        <v>157</v>
      </c>
      <c r="E123" s="2" t="s">
        <v>70</v>
      </c>
      <c r="F123" s="3" t="s">
        <v>325</v>
      </c>
      <c r="G123" s="3" t="s">
        <v>326</v>
      </c>
    </row>
    <row r="124" spans="1:7" x14ac:dyDescent="0.2">
      <c r="A124" s="1">
        <v>703</v>
      </c>
      <c r="B124" s="3" t="s">
        <v>328</v>
      </c>
      <c r="C124" s="100" t="s">
        <v>69</v>
      </c>
      <c r="D124" s="100" t="s">
        <v>157</v>
      </c>
      <c r="E124" s="2" t="s">
        <v>70</v>
      </c>
      <c r="F124" s="3" t="s">
        <v>325</v>
      </c>
      <c r="G124" s="3" t="s">
        <v>326</v>
      </c>
    </row>
    <row r="125" spans="1:7" x14ac:dyDescent="0.2">
      <c r="A125" s="1">
        <v>706</v>
      </c>
      <c r="B125" s="3" t="s">
        <v>329</v>
      </c>
      <c r="C125" s="100" t="s">
        <v>77</v>
      </c>
      <c r="D125" s="100" t="s">
        <v>144</v>
      </c>
      <c r="E125" s="2" t="s">
        <v>70</v>
      </c>
      <c r="F125" s="3" t="s">
        <v>325</v>
      </c>
      <c r="G125" s="3" t="s">
        <v>330</v>
      </c>
    </row>
    <row r="126" spans="1:7" x14ac:dyDescent="0.2">
      <c r="A126" s="1">
        <v>707</v>
      </c>
      <c r="B126" s="3" t="s">
        <v>331</v>
      </c>
      <c r="C126" s="100" t="s">
        <v>87</v>
      </c>
      <c r="D126" s="100" t="s">
        <v>94</v>
      </c>
      <c r="E126" s="2" t="s">
        <v>70</v>
      </c>
      <c r="F126" s="3" t="s">
        <v>325</v>
      </c>
      <c r="G126" s="3" t="s">
        <v>330</v>
      </c>
    </row>
    <row r="127" spans="1:7" x14ac:dyDescent="0.2">
      <c r="A127" s="1">
        <v>708</v>
      </c>
      <c r="B127" s="3" t="s">
        <v>332</v>
      </c>
      <c r="C127" s="100" t="s">
        <v>87</v>
      </c>
      <c r="D127" s="100" t="s">
        <v>94</v>
      </c>
      <c r="E127" s="2" t="s">
        <v>70</v>
      </c>
      <c r="F127" s="3" t="s">
        <v>325</v>
      </c>
      <c r="G127" s="3" t="s">
        <v>330</v>
      </c>
    </row>
    <row r="128" spans="1:7" x14ac:dyDescent="0.2">
      <c r="A128" s="1">
        <v>709</v>
      </c>
      <c r="B128" s="3" t="s">
        <v>333</v>
      </c>
      <c r="C128" s="100" t="s">
        <v>77</v>
      </c>
      <c r="D128" s="100" t="s">
        <v>144</v>
      </c>
      <c r="E128" s="2" t="s">
        <v>70</v>
      </c>
      <c r="F128" s="3" t="s">
        <v>325</v>
      </c>
      <c r="G128" s="3" t="s">
        <v>334</v>
      </c>
    </row>
    <row r="129" spans="1:7" x14ac:dyDescent="0.2">
      <c r="A129" s="1">
        <v>711</v>
      </c>
      <c r="B129" s="3" t="s">
        <v>335</v>
      </c>
      <c r="C129" s="100" t="s">
        <v>87</v>
      </c>
      <c r="D129" s="100" t="s">
        <v>94</v>
      </c>
      <c r="E129" s="2" t="s">
        <v>70</v>
      </c>
      <c r="F129" s="3" t="s">
        <v>325</v>
      </c>
      <c r="G129" s="3" t="s">
        <v>334</v>
      </c>
    </row>
    <row r="130" spans="1:7" x14ac:dyDescent="0.2">
      <c r="A130" s="1">
        <v>198</v>
      </c>
      <c r="B130" s="3" t="s">
        <v>336</v>
      </c>
      <c r="C130" s="100" t="s">
        <v>77</v>
      </c>
      <c r="D130" s="100" t="s">
        <v>88</v>
      </c>
      <c r="E130" s="2" t="s">
        <v>337</v>
      </c>
      <c r="F130" s="3" t="s">
        <v>96</v>
      </c>
      <c r="G130" s="3" t="s">
        <v>338</v>
      </c>
    </row>
    <row r="131" spans="1:7" x14ac:dyDescent="0.2">
      <c r="A131" s="1">
        <v>199</v>
      </c>
      <c r="B131" s="3" t="s">
        <v>339</v>
      </c>
      <c r="C131" s="100" t="s">
        <v>77</v>
      </c>
      <c r="D131" s="100" t="s">
        <v>144</v>
      </c>
      <c r="E131" s="2" t="s">
        <v>337</v>
      </c>
      <c r="F131" s="3" t="s">
        <v>96</v>
      </c>
      <c r="G131" s="3" t="s">
        <v>340</v>
      </c>
    </row>
    <row r="132" spans="1:7" x14ac:dyDescent="0.2">
      <c r="A132" s="1">
        <v>208</v>
      </c>
      <c r="B132" s="3" t="s">
        <v>347</v>
      </c>
      <c r="C132" s="100" t="s">
        <v>77</v>
      </c>
      <c r="D132" s="100" t="s">
        <v>94</v>
      </c>
      <c r="E132" s="2" t="s">
        <v>337</v>
      </c>
      <c r="F132" s="3" t="s">
        <v>96</v>
      </c>
      <c r="G132" s="3" t="s">
        <v>348</v>
      </c>
    </row>
    <row r="133" spans="1:7" x14ac:dyDescent="0.2">
      <c r="A133" s="1">
        <v>238</v>
      </c>
      <c r="B133" s="3" t="s">
        <v>349</v>
      </c>
      <c r="C133" s="100" t="s">
        <v>87</v>
      </c>
      <c r="D133" s="100" t="s">
        <v>157</v>
      </c>
      <c r="E133" s="2" t="s">
        <v>337</v>
      </c>
      <c r="F133" s="3" t="s">
        <v>350</v>
      </c>
      <c r="G133" s="3" t="s">
        <v>351</v>
      </c>
    </row>
    <row r="134" spans="1:7" x14ac:dyDescent="0.2">
      <c r="A134" s="1">
        <v>209</v>
      </c>
      <c r="B134" s="3" t="s">
        <v>352</v>
      </c>
      <c r="C134" s="100" t="s">
        <v>77</v>
      </c>
      <c r="D134" s="100" t="s">
        <v>94</v>
      </c>
      <c r="E134" s="2" t="s">
        <v>337</v>
      </c>
      <c r="F134" s="3" t="s">
        <v>96</v>
      </c>
      <c r="G134" s="3" t="s">
        <v>338</v>
      </c>
    </row>
    <row r="135" spans="1:7" x14ac:dyDescent="0.2">
      <c r="A135" s="1">
        <v>210</v>
      </c>
      <c r="B135" s="3" t="s">
        <v>353</v>
      </c>
      <c r="C135" s="100" t="s">
        <v>77</v>
      </c>
      <c r="D135" s="100" t="s">
        <v>94</v>
      </c>
      <c r="E135" s="2" t="s">
        <v>337</v>
      </c>
      <c r="F135" s="3" t="s">
        <v>96</v>
      </c>
      <c r="G135" s="3" t="s">
        <v>354</v>
      </c>
    </row>
    <row r="136" spans="1:7" x14ac:dyDescent="0.2">
      <c r="A136" s="1">
        <v>211</v>
      </c>
      <c r="B136" s="3" t="s">
        <v>355</v>
      </c>
      <c r="C136" s="100" t="s">
        <v>77</v>
      </c>
      <c r="D136" s="100" t="s">
        <v>94</v>
      </c>
      <c r="E136" s="2" t="s">
        <v>337</v>
      </c>
      <c r="F136" s="3" t="s">
        <v>356</v>
      </c>
      <c r="G136" s="3" t="s">
        <v>357</v>
      </c>
    </row>
    <row r="137" spans="1:7" x14ac:dyDescent="0.2">
      <c r="A137" s="1">
        <v>212</v>
      </c>
      <c r="B137" s="3" t="s">
        <v>358</v>
      </c>
      <c r="C137" s="100" t="s">
        <v>77</v>
      </c>
      <c r="D137" s="100" t="s">
        <v>94</v>
      </c>
      <c r="E137" s="2" t="s">
        <v>337</v>
      </c>
      <c r="F137" s="3" t="s">
        <v>356</v>
      </c>
      <c r="G137" s="3" t="s">
        <v>359</v>
      </c>
    </row>
    <row r="138" spans="1:7" x14ac:dyDescent="0.2">
      <c r="A138" s="1">
        <v>213</v>
      </c>
      <c r="B138" s="3" t="s">
        <v>360</v>
      </c>
      <c r="C138" s="100" t="s">
        <v>77</v>
      </c>
      <c r="D138" s="100" t="s">
        <v>144</v>
      </c>
      <c r="E138" s="2" t="s">
        <v>337</v>
      </c>
      <c r="F138" s="3" t="s">
        <v>361</v>
      </c>
      <c r="G138" s="3" t="s">
        <v>362</v>
      </c>
    </row>
    <row r="139" spans="1:7" x14ac:dyDescent="0.2">
      <c r="A139" s="1">
        <v>214</v>
      </c>
      <c r="B139" s="3" t="s">
        <v>363</v>
      </c>
      <c r="C139" s="100" t="s">
        <v>85</v>
      </c>
      <c r="D139" s="100" t="s">
        <v>95</v>
      </c>
      <c r="E139" s="2" t="s">
        <v>337</v>
      </c>
      <c r="F139" s="3" t="s">
        <v>364</v>
      </c>
      <c r="G139" s="3" t="s">
        <v>365</v>
      </c>
    </row>
    <row r="140" spans="1:7" x14ac:dyDescent="0.2">
      <c r="A140" s="1">
        <v>215</v>
      </c>
      <c r="B140" s="3" t="s">
        <v>366</v>
      </c>
      <c r="C140" s="100" t="s">
        <v>85</v>
      </c>
      <c r="D140" s="100" t="s">
        <v>88</v>
      </c>
      <c r="E140" s="2" t="s">
        <v>337</v>
      </c>
      <c r="F140" s="3" t="s">
        <v>364</v>
      </c>
      <c r="G140" s="3" t="s">
        <v>367</v>
      </c>
    </row>
    <row r="141" spans="1:7" x14ac:dyDescent="0.2">
      <c r="A141" s="1">
        <v>216</v>
      </c>
      <c r="B141" s="3" t="s">
        <v>368</v>
      </c>
      <c r="C141" s="100" t="s">
        <v>85</v>
      </c>
      <c r="D141" s="100" t="s">
        <v>95</v>
      </c>
      <c r="E141" s="2" t="s">
        <v>337</v>
      </c>
      <c r="F141" s="3" t="s">
        <v>369</v>
      </c>
      <c r="G141" s="3" t="s">
        <v>370</v>
      </c>
    </row>
    <row r="142" spans="1:7" x14ac:dyDescent="0.2">
      <c r="A142" s="1">
        <v>217</v>
      </c>
      <c r="B142" s="3" t="s">
        <v>371</v>
      </c>
      <c r="C142" s="100" t="s">
        <v>85</v>
      </c>
      <c r="D142" s="100" t="s">
        <v>95</v>
      </c>
      <c r="E142" s="2" t="s">
        <v>337</v>
      </c>
      <c r="F142" s="3" t="s">
        <v>96</v>
      </c>
      <c r="G142" s="3" t="s">
        <v>372</v>
      </c>
    </row>
    <row r="143" spans="1:7" x14ac:dyDescent="0.2">
      <c r="A143" s="1">
        <v>218</v>
      </c>
      <c r="B143" s="3" t="s">
        <v>373</v>
      </c>
      <c r="C143" s="100" t="s">
        <v>85</v>
      </c>
      <c r="D143" s="100" t="s">
        <v>88</v>
      </c>
      <c r="E143" s="2" t="s">
        <v>337</v>
      </c>
      <c r="F143" s="3" t="s">
        <v>374</v>
      </c>
      <c r="G143" s="3" t="s">
        <v>375</v>
      </c>
    </row>
    <row r="144" spans="1:7" x14ac:dyDescent="0.2">
      <c r="A144" s="1">
        <v>219</v>
      </c>
      <c r="B144" s="3" t="s">
        <v>376</v>
      </c>
      <c r="C144" s="100" t="s">
        <v>87</v>
      </c>
      <c r="D144" s="100" t="s">
        <v>88</v>
      </c>
      <c r="E144" s="2" t="s">
        <v>337</v>
      </c>
      <c r="F144" s="3" t="s">
        <v>96</v>
      </c>
      <c r="G144" s="3" t="s">
        <v>372</v>
      </c>
    </row>
    <row r="145" spans="1:7" x14ac:dyDescent="0.2">
      <c r="A145" s="1">
        <v>220</v>
      </c>
      <c r="B145" s="3" t="s">
        <v>377</v>
      </c>
      <c r="C145" s="100" t="s">
        <v>85</v>
      </c>
      <c r="D145" s="100" t="s">
        <v>144</v>
      </c>
      <c r="E145" s="2" t="s">
        <v>337</v>
      </c>
      <c r="F145" s="3" t="s">
        <v>369</v>
      </c>
      <c r="G145" s="3" t="s">
        <v>370</v>
      </c>
    </row>
    <row r="146" spans="1:7" x14ac:dyDescent="0.2">
      <c r="A146" s="1">
        <v>237</v>
      </c>
      <c r="B146" s="3" t="s">
        <v>378</v>
      </c>
      <c r="C146" s="100" t="s">
        <v>85</v>
      </c>
      <c r="D146" s="100" t="s">
        <v>94</v>
      </c>
      <c r="E146" s="2" t="s">
        <v>337</v>
      </c>
      <c r="F146" s="3" t="s">
        <v>356</v>
      </c>
      <c r="G146" s="3" t="s">
        <v>379</v>
      </c>
    </row>
    <row r="147" spans="1:7" x14ac:dyDescent="0.2">
      <c r="A147" s="1">
        <v>168</v>
      </c>
      <c r="B147" s="3" t="s">
        <v>380</v>
      </c>
      <c r="C147" s="100" t="s">
        <v>87</v>
      </c>
      <c r="E147" s="2" t="s">
        <v>381</v>
      </c>
      <c r="G147" s="3" t="s">
        <v>382</v>
      </c>
    </row>
    <row r="148" spans="1:7" x14ac:dyDescent="0.2">
      <c r="A148" s="1">
        <v>169</v>
      </c>
      <c r="B148" s="3" t="s">
        <v>383</v>
      </c>
      <c r="C148" s="100" t="s">
        <v>77</v>
      </c>
      <c r="E148" s="2" t="s">
        <v>381</v>
      </c>
      <c r="G148" s="3" t="s">
        <v>384</v>
      </c>
    </row>
    <row r="149" spans="1:7" x14ac:dyDescent="0.2">
      <c r="A149" s="1">
        <v>170</v>
      </c>
      <c r="B149" s="3" t="s">
        <v>385</v>
      </c>
      <c r="C149" s="100" t="s">
        <v>87</v>
      </c>
      <c r="E149" s="2" t="s">
        <v>381</v>
      </c>
      <c r="G149" s="3" t="s">
        <v>382</v>
      </c>
    </row>
    <row r="150" spans="1:7" x14ac:dyDescent="0.2">
      <c r="A150" s="1">
        <v>250</v>
      </c>
      <c r="B150" s="3" t="s">
        <v>386</v>
      </c>
      <c r="C150" s="100" t="s">
        <v>85</v>
      </c>
      <c r="D150" s="100" t="s">
        <v>94</v>
      </c>
      <c r="E150" s="2" t="s">
        <v>224</v>
      </c>
      <c r="F150" s="3" t="s">
        <v>387</v>
      </c>
      <c r="G150" s="3" t="s">
        <v>388</v>
      </c>
    </row>
    <row r="151" spans="1:7" x14ac:dyDescent="0.2">
      <c r="A151" s="1">
        <v>248</v>
      </c>
      <c r="B151" s="3" t="s">
        <v>389</v>
      </c>
      <c r="C151" s="100" t="s">
        <v>69</v>
      </c>
      <c r="D151" s="100" t="s">
        <v>94</v>
      </c>
      <c r="E151" s="2" t="s">
        <v>224</v>
      </c>
      <c r="F151" s="3" t="s">
        <v>387</v>
      </c>
      <c r="G151" s="3" t="s">
        <v>390</v>
      </c>
    </row>
    <row r="152" spans="1:7" x14ac:dyDescent="0.2">
      <c r="A152" s="1">
        <v>267</v>
      </c>
      <c r="B152" s="3" t="s">
        <v>391</v>
      </c>
      <c r="C152" s="100" t="s">
        <v>85</v>
      </c>
      <c r="D152" s="100" t="s">
        <v>88</v>
      </c>
      <c r="E152" s="2" t="s">
        <v>392</v>
      </c>
      <c r="F152" s="3" t="s">
        <v>189</v>
      </c>
      <c r="G152" s="3" t="s">
        <v>393</v>
      </c>
    </row>
    <row r="153" spans="1:7" x14ac:dyDescent="0.2">
      <c r="A153" s="1">
        <v>247</v>
      </c>
      <c r="B153" s="3" t="s">
        <v>394</v>
      </c>
      <c r="C153" s="100" t="s">
        <v>77</v>
      </c>
      <c r="D153" s="100" t="s">
        <v>94</v>
      </c>
      <c r="E153" s="2" t="s">
        <v>228</v>
      </c>
      <c r="F153" s="3" t="s">
        <v>204</v>
      </c>
      <c r="G153" s="3" t="s">
        <v>395</v>
      </c>
    </row>
    <row r="154" spans="1:7" x14ac:dyDescent="0.2">
      <c r="A154" s="1">
        <v>244</v>
      </c>
      <c r="B154" s="3" t="s">
        <v>396</v>
      </c>
      <c r="C154" s="100" t="s">
        <v>87</v>
      </c>
      <c r="D154" s="100" t="s">
        <v>88</v>
      </c>
      <c r="E154" s="2" t="s">
        <v>228</v>
      </c>
      <c r="F154" s="3" t="s">
        <v>204</v>
      </c>
      <c r="G154" s="3" t="s">
        <v>397</v>
      </c>
    </row>
    <row r="155" spans="1:7" x14ac:dyDescent="0.2">
      <c r="A155" s="1">
        <v>263</v>
      </c>
      <c r="B155" s="3" t="s">
        <v>398</v>
      </c>
      <c r="C155" s="100" t="s">
        <v>69</v>
      </c>
      <c r="D155" s="100" t="s">
        <v>144</v>
      </c>
      <c r="E155" s="2" t="s">
        <v>381</v>
      </c>
      <c r="F155" s="3" t="s">
        <v>97</v>
      </c>
      <c r="G155" s="3" t="s">
        <v>399</v>
      </c>
    </row>
    <row r="156" spans="1:7" x14ac:dyDescent="0.2">
      <c r="A156" s="1">
        <v>266</v>
      </c>
      <c r="B156" s="3" t="s">
        <v>400</v>
      </c>
      <c r="C156" s="100" t="s">
        <v>85</v>
      </c>
      <c r="D156" s="100" t="s">
        <v>94</v>
      </c>
      <c r="E156" s="2" t="s">
        <v>381</v>
      </c>
      <c r="F156" s="3" t="s">
        <v>97</v>
      </c>
      <c r="G156" s="3" t="s">
        <v>401</v>
      </c>
    </row>
    <row r="157" spans="1:7" x14ac:dyDescent="0.2">
      <c r="A157" s="1">
        <v>265</v>
      </c>
      <c r="B157" s="3" t="s">
        <v>383</v>
      </c>
      <c r="C157" s="100" t="s">
        <v>77</v>
      </c>
      <c r="D157" s="100" t="s">
        <v>94</v>
      </c>
      <c r="E157" s="2" t="s">
        <v>381</v>
      </c>
      <c r="F157" s="3" t="s">
        <v>204</v>
      </c>
      <c r="G157" s="3" t="s">
        <v>384</v>
      </c>
    </row>
    <row r="158" spans="1:7" x14ac:dyDescent="0.2">
      <c r="A158" s="1">
        <v>262</v>
      </c>
      <c r="B158" s="3" t="s">
        <v>402</v>
      </c>
      <c r="C158" s="100" t="s">
        <v>85</v>
      </c>
      <c r="D158" s="100" t="s">
        <v>94</v>
      </c>
      <c r="E158" s="2" t="s">
        <v>381</v>
      </c>
      <c r="F158" s="3" t="s">
        <v>257</v>
      </c>
      <c r="G158" s="3" t="s">
        <v>403</v>
      </c>
    </row>
    <row r="159" spans="1:7" x14ac:dyDescent="0.2">
      <c r="A159" s="1">
        <v>261</v>
      </c>
      <c r="B159" s="3" t="s">
        <v>404</v>
      </c>
      <c r="C159" s="100" t="s">
        <v>87</v>
      </c>
      <c r="D159" s="100" t="s">
        <v>94</v>
      </c>
      <c r="E159" s="2" t="s">
        <v>381</v>
      </c>
      <c r="F159" s="3" t="s">
        <v>97</v>
      </c>
      <c r="G159" s="3" t="s">
        <v>401</v>
      </c>
    </row>
    <row r="160" spans="1:7" x14ac:dyDescent="0.2">
      <c r="A160" s="1">
        <v>257</v>
      </c>
      <c r="B160" s="3" t="s">
        <v>405</v>
      </c>
      <c r="C160" s="100" t="s">
        <v>85</v>
      </c>
      <c r="D160" s="100" t="s">
        <v>88</v>
      </c>
      <c r="E160" s="2" t="s">
        <v>406</v>
      </c>
      <c r="F160" s="3" t="s">
        <v>204</v>
      </c>
      <c r="G160" s="3" t="s">
        <v>407</v>
      </c>
    </row>
    <row r="161" spans="1:7" x14ac:dyDescent="0.2">
      <c r="A161" s="1">
        <v>256</v>
      </c>
      <c r="B161" s="3" t="s">
        <v>408</v>
      </c>
      <c r="C161" s="100" t="s">
        <v>85</v>
      </c>
      <c r="D161" s="100" t="s">
        <v>88</v>
      </c>
      <c r="E161" s="2" t="s">
        <v>406</v>
      </c>
      <c r="F161" s="3" t="s">
        <v>204</v>
      </c>
      <c r="G161" s="3" t="s">
        <v>407</v>
      </c>
    </row>
    <row r="162" spans="1:7" x14ac:dyDescent="0.2">
      <c r="A162" s="1">
        <v>282</v>
      </c>
      <c r="B162" s="3" t="s">
        <v>409</v>
      </c>
      <c r="C162" s="100" t="s">
        <v>77</v>
      </c>
      <c r="D162" s="100" t="s">
        <v>94</v>
      </c>
      <c r="E162" s="2" t="s">
        <v>410</v>
      </c>
      <c r="F162" s="3" t="s">
        <v>411</v>
      </c>
      <c r="G162" s="3" t="s">
        <v>412</v>
      </c>
    </row>
    <row r="163" spans="1:7" x14ac:dyDescent="0.2">
      <c r="A163" s="1">
        <v>288</v>
      </c>
      <c r="B163" s="3" t="s">
        <v>329</v>
      </c>
      <c r="C163" s="100" t="s">
        <v>85</v>
      </c>
      <c r="D163" s="100" t="s">
        <v>88</v>
      </c>
      <c r="E163" s="2" t="s">
        <v>413</v>
      </c>
      <c r="F163" s="3" t="s">
        <v>204</v>
      </c>
      <c r="G163" s="3" t="s">
        <v>414</v>
      </c>
    </row>
    <row r="164" spans="1:7" x14ac:dyDescent="0.2">
      <c r="A164" s="1">
        <v>289</v>
      </c>
      <c r="B164" s="3" t="s">
        <v>415</v>
      </c>
      <c r="C164" s="100" t="s">
        <v>85</v>
      </c>
      <c r="D164" s="100" t="s">
        <v>95</v>
      </c>
      <c r="E164" s="2" t="s">
        <v>413</v>
      </c>
      <c r="F164" s="3" t="s">
        <v>204</v>
      </c>
      <c r="G164" s="3" t="s">
        <v>416</v>
      </c>
    </row>
    <row r="165" spans="1:7" x14ac:dyDescent="0.2">
      <c r="A165" s="1">
        <v>276</v>
      </c>
      <c r="B165" s="3" t="s">
        <v>417</v>
      </c>
      <c r="C165" s="100" t="s">
        <v>85</v>
      </c>
      <c r="D165" s="100" t="s">
        <v>94</v>
      </c>
      <c r="E165" s="2" t="s">
        <v>406</v>
      </c>
      <c r="F165" s="3" t="s">
        <v>418</v>
      </c>
      <c r="G165" s="3" t="s">
        <v>419</v>
      </c>
    </row>
    <row r="166" spans="1:7" x14ac:dyDescent="0.2">
      <c r="A166" s="1">
        <v>272</v>
      </c>
      <c r="B166" s="3" t="s">
        <v>420</v>
      </c>
      <c r="C166" s="100" t="s">
        <v>85</v>
      </c>
      <c r="D166" s="100" t="s">
        <v>88</v>
      </c>
      <c r="E166" s="2" t="s">
        <v>406</v>
      </c>
      <c r="F166" s="3" t="s">
        <v>418</v>
      </c>
      <c r="G166" s="3" t="s">
        <v>419</v>
      </c>
    </row>
    <row r="167" spans="1:7" x14ac:dyDescent="0.2">
      <c r="A167" s="1">
        <v>271</v>
      </c>
      <c r="B167" s="3" t="s">
        <v>421</v>
      </c>
      <c r="C167" s="100" t="s">
        <v>77</v>
      </c>
      <c r="D167" s="100" t="s">
        <v>94</v>
      </c>
      <c r="E167" s="2" t="s">
        <v>406</v>
      </c>
      <c r="F167" s="3" t="s">
        <v>418</v>
      </c>
      <c r="G167" s="3" t="s">
        <v>422</v>
      </c>
    </row>
    <row r="168" spans="1:7" x14ac:dyDescent="0.2">
      <c r="A168" s="1">
        <v>270</v>
      </c>
      <c r="B168" s="3" t="s">
        <v>423</v>
      </c>
      <c r="C168" s="100" t="s">
        <v>85</v>
      </c>
      <c r="D168" s="100" t="s">
        <v>88</v>
      </c>
      <c r="E168" s="2" t="s">
        <v>406</v>
      </c>
      <c r="F168" s="3" t="s">
        <v>418</v>
      </c>
      <c r="G168" s="3" t="s">
        <v>424</v>
      </c>
    </row>
    <row r="169" spans="1:7" x14ac:dyDescent="0.2">
      <c r="A169" s="1">
        <v>232</v>
      </c>
      <c r="B169" s="3" t="s">
        <v>425</v>
      </c>
      <c r="C169" s="100" t="s">
        <v>77</v>
      </c>
      <c r="D169" s="100" t="s">
        <v>81</v>
      </c>
      <c r="E169" s="2" t="s">
        <v>219</v>
      </c>
      <c r="F169" s="3" t="s">
        <v>426</v>
      </c>
      <c r="G169" s="3" t="s">
        <v>427</v>
      </c>
    </row>
    <row r="170" spans="1:7" x14ac:dyDescent="0.2">
      <c r="A170" s="1">
        <v>234</v>
      </c>
      <c r="B170" s="3" t="s">
        <v>428</v>
      </c>
      <c r="C170" s="100" t="s">
        <v>85</v>
      </c>
      <c r="D170" s="100" t="s">
        <v>94</v>
      </c>
      <c r="E170" s="2" t="s">
        <v>219</v>
      </c>
      <c r="F170" s="3" t="s">
        <v>426</v>
      </c>
      <c r="G170" s="3" t="s">
        <v>427</v>
      </c>
    </row>
    <row r="171" spans="1:7" x14ac:dyDescent="0.2">
      <c r="A171" s="1">
        <v>235</v>
      </c>
      <c r="B171" s="3" t="s">
        <v>429</v>
      </c>
      <c r="C171" s="100" t="s">
        <v>85</v>
      </c>
      <c r="D171" s="100" t="s">
        <v>94</v>
      </c>
      <c r="E171" s="2" t="s">
        <v>219</v>
      </c>
      <c r="F171" s="3" t="s">
        <v>426</v>
      </c>
      <c r="G171" s="3" t="s">
        <v>427</v>
      </c>
    </row>
    <row r="172" spans="1:7" x14ac:dyDescent="0.2">
      <c r="A172" s="1">
        <v>228</v>
      </c>
      <c r="B172" s="3" t="s">
        <v>430</v>
      </c>
      <c r="C172" s="100" t="s">
        <v>85</v>
      </c>
      <c r="D172" s="100" t="s">
        <v>94</v>
      </c>
      <c r="E172" s="2" t="s">
        <v>219</v>
      </c>
      <c r="F172" s="3" t="s">
        <v>426</v>
      </c>
      <c r="G172" s="3" t="s">
        <v>427</v>
      </c>
    </row>
    <row r="173" spans="1:7" x14ac:dyDescent="0.2">
      <c r="A173" s="1">
        <v>230</v>
      </c>
      <c r="B173" s="3" t="s">
        <v>431</v>
      </c>
      <c r="C173" s="100" t="s">
        <v>85</v>
      </c>
      <c r="D173" s="100" t="s">
        <v>88</v>
      </c>
      <c r="E173" s="2" t="s">
        <v>219</v>
      </c>
      <c r="F173" s="3" t="s">
        <v>426</v>
      </c>
      <c r="G173" s="3" t="s">
        <v>427</v>
      </c>
    </row>
    <row r="174" spans="1:7" x14ac:dyDescent="0.2">
      <c r="A174" s="1">
        <v>305</v>
      </c>
      <c r="B174" s="3" t="s">
        <v>432</v>
      </c>
      <c r="C174" s="100" t="s">
        <v>85</v>
      </c>
      <c r="D174" s="100" t="s">
        <v>88</v>
      </c>
      <c r="E174" s="2" t="s">
        <v>413</v>
      </c>
      <c r="F174" s="3" t="s">
        <v>433</v>
      </c>
      <c r="G174" s="3" t="s">
        <v>434</v>
      </c>
    </row>
    <row r="175" spans="1:7" x14ac:dyDescent="0.2">
      <c r="A175" s="1">
        <v>312</v>
      </c>
      <c r="B175" s="3" t="s">
        <v>435</v>
      </c>
      <c r="C175" s="100" t="s">
        <v>85</v>
      </c>
      <c r="D175" s="100" t="s">
        <v>94</v>
      </c>
      <c r="E175" s="2" t="s">
        <v>413</v>
      </c>
      <c r="F175" s="3" t="s">
        <v>433</v>
      </c>
      <c r="G175" s="3" t="s">
        <v>436</v>
      </c>
    </row>
    <row r="176" spans="1:7" x14ac:dyDescent="0.2">
      <c r="A176" s="1">
        <v>309</v>
      </c>
      <c r="B176" s="3" t="s">
        <v>437</v>
      </c>
      <c r="C176" s="100" t="s">
        <v>87</v>
      </c>
      <c r="D176" s="100" t="s">
        <v>144</v>
      </c>
      <c r="E176" s="2" t="s">
        <v>413</v>
      </c>
      <c r="F176" s="3" t="s">
        <v>433</v>
      </c>
      <c r="G176" s="3" t="s">
        <v>434</v>
      </c>
    </row>
    <row r="177" spans="1:7" x14ac:dyDescent="0.2">
      <c r="A177" s="1">
        <v>307</v>
      </c>
      <c r="B177" s="3" t="s">
        <v>438</v>
      </c>
      <c r="C177" s="100" t="s">
        <v>85</v>
      </c>
      <c r="D177" s="100" t="s">
        <v>94</v>
      </c>
      <c r="E177" s="2" t="s">
        <v>413</v>
      </c>
      <c r="F177" s="3" t="s">
        <v>433</v>
      </c>
      <c r="G177" s="3" t="s">
        <v>439</v>
      </c>
    </row>
    <row r="178" spans="1:7" x14ac:dyDescent="0.2">
      <c r="A178" s="1">
        <v>308</v>
      </c>
      <c r="B178" s="3" t="s">
        <v>440</v>
      </c>
      <c r="C178" s="100" t="s">
        <v>87</v>
      </c>
      <c r="D178" s="100" t="s">
        <v>88</v>
      </c>
      <c r="E178" s="2" t="s">
        <v>413</v>
      </c>
      <c r="F178" s="3" t="s">
        <v>433</v>
      </c>
      <c r="G178" s="3" t="s">
        <v>439</v>
      </c>
    </row>
    <row r="179" spans="1:7" x14ac:dyDescent="0.2">
      <c r="A179" s="1">
        <v>300</v>
      </c>
      <c r="B179" s="3" t="s">
        <v>441</v>
      </c>
      <c r="C179" s="100" t="s">
        <v>85</v>
      </c>
      <c r="D179" s="100" t="s">
        <v>88</v>
      </c>
      <c r="E179" s="2" t="s">
        <v>413</v>
      </c>
      <c r="F179" s="3" t="s">
        <v>433</v>
      </c>
      <c r="G179" s="3" t="s">
        <v>442</v>
      </c>
    </row>
    <row r="180" spans="1:7" x14ac:dyDescent="0.2">
      <c r="A180" s="1">
        <v>298</v>
      </c>
      <c r="B180" s="3" t="s">
        <v>443</v>
      </c>
      <c r="C180" s="100" t="s">
        <v>77</v>
      </c>
      <c r="D180" s="100" t="s">
        <v>144</v>
      </c>
      <c r="E180" s="2" t="s">
        <v>413</v>
      </c>
      <c r="F180" s="3" t="s">
        <v>433</v>
      </c>
      <c r="G180" s="3" t="s">
        <v>444</v>
      </c>
    </row>
    <row r="181" spans="1:7" x14ac:dyDescent="0.2">
      <c r="A181" s="1">
        <v>299</v>
      </c>
      <c r="B181" s="3" t="s">
        <v>445</v>
      </c>
      <c r="C181" s="100" t="s">
        <v>77</v>
      </c>
      <c r="D181" s="100" t="s">
        <v>144</v>
      </c>
      <c r="E181" s="2" t="s">
        <v>413</v>
      </c>
      <c r="F181" s="3" t="s">
        <v>433</v>
      </c>
      <c r="G181" s="3" t="s">
        <v>446</v>
      </c>
    </row>
    <row r="182" spans="1:7" x14ac:dyDescent="0.2">
      <c r="A182" s="1">
        <v>301</v>
      </c>
      <c r="B182" s="3" t="s">
        <v>447</v>
      </c>
      <c r="C182" s="100" t="s">
        <v>85</v>
      </c>
      <c r="D182" s="100" t="s">
        <v>94</v>
      </c>
      <c r="E182" s="2" t="s">
        <v>413</v>
      </c>
      <c r="F182" s="3" t="s">
        <v>433</v>
      </c>
      <c r="G182" s="3" t="s">
        <v>446</v>
      </c>
    </row>
    <row r="183" spans="1:7" x14ac:dyDescent="0.2">
      <c r="A183" s="1">
        <v>303</v>
      </c>
      <c r="B183" s="3" t="s">
        <v>448</v>
      </c>
      <c r="C183" s="100" t="s">
        <v>87</v>
      </c>
      <c r="D183" s="100" t="s">
        <v>144</v>
      </c>
      <c r="E183" s="2" t="s">
        <v>413</v>
      </c>
      <c r="F183" s="3" t="s">
        <v>433</v>
      </c>
      <c r="G183" s="3" t="s">
        <v>434</v>
      </c>
    </row>
    <row r="184" spans="1:7" x14ac:dyDescent="0.2">
      <c r="A184" s="1">
        <v>720</v>
      </c>
      <c r="B184" s="3" t="s">
        <v>449</v>
      </c>
      <c r="C184" s="100" t="s">
        <v>87</v>
      </c>
      <c r="D184" s="100" t="s">
        <v>144</v>
      </c>
      <c r="E184" s="2" t="s">
        <v>70</v>
      </c>
      <c r="F184" s="3" t="s">
        <v>308</v>
      </c>
      <c r="G184" s="3" t="s">
        <v>450</v>
      </c>
    </row>
    <row r="185" spans="1:7" x14ac:dyDescent="0.2">
      <c r="A185" s="1">
        <v>719</v>
      </c>
      <c r="B185" s="3" t="s">
        <v>451</v>
      </c>
      <c r="C185" s="100" t="s">
        <v>85</v>
      </c>
      <c r="E185" s="2" t="s">
        <v>70</v>
      </c>
      <c r="F185" s="3" t="s">
        <v>308</v>
      </c>
      <c r="G185" s="3" t="s">
        <v>450</v>
      </c>
    </row>
    <row r="186" spans="1:7" x14ac:dyDescent="0.2">
      <c r="A186" s="1">
        <v>726</v>
      </c>
      <c r="B186" s="3" t="s">
        <v>452</v>
      </c>
      <c r="C186" s="100" t="s">
        <v>77</v>
      </c>
      <c r="D186" s="100" t="s">
        <v>157</v>
      </c>
      <c r="E186" s="2" t="s">
        <v>70</v>
      </c>
      <c r="F186" s="3" t="s">
        <v>308</v>
      </c>
      <c r="G186" s="3" t="s">
        <v>450</v>
      </c>
    </row>
    <row r="187" spans="1:7" x14ac:dyDescent="0.2">
      <c r="A187" s="1">
        <v>725</v>
      </c>
      <c r="B187" s="3" t="s">
        <v>453</v>
      </c>
      <c r="C187" s="100" t="s">
        <v>77</v>
      </c>
      <c r="E187" s="2" t="s">
        <v>70</v>
      </c>
      <c r="F187" s="3" t="s">
        <v>308</v>
      </c>
      <c r="G187" s="3" t="s">
        <v>450</v>
      </c>
    </row>
    <row r="188" spans="1:7" x14ac:dyDescent="0.2">
      <c r="A188" s="1">
        <v>356</v>
      </c>
      <c r="B188" s="3" t="s">
        <v>454</v>
      </c>
      <c r="C188" s="100" t="s">
        <v>77</v>
      </c>
      <c r="D188" s="100" t="s">
        <v>144</v>
      </c>
      <c r="E188" s="2" t="s">
        <v>455</v>
      </c>
      <c r="F188" s="3" t="s">
        <v>456</v>
      </c>
      <c r="G188" s="3" t="s">
        <v>457</v>
      </c>
    </row>
    <row r="189" spans="1:7" x14ac:dyDescent="0.2">
      <c r="A189" s="1">
        <v>343</v>
      </c>
      <c r="B189" s="3" t="s">
        <v>458</v>
      </c>
      <c r="C189" s="100" t="s">
        <v>77</v>
      </c>
      <c r="D189" s="100" t="s">
        <v>157</v>
      </c>
      <c r="E189" s="2" t="s">
        <v>494</v>
      </c>
      <c r="F189" s="3" t="s">
        <v>459</v>
      </c>
      <c r="G189" s="3" t="s">
        <v>460</v>
      </c>
    </row>
    <row r="190" spans="1:7" x14ac:dyDescent="0.2">
      <c r="A190" s="1">
        <v>342</v>
      </c>
      <c r="B190" s="3" t="s">
        <v>461</v>
      </c>
      <c r="C190" s="100" t="s">
        <v>85</v>
      </c>
      <c r="D190" s="100" t="s">
        <v>94</v>
      </c>
      <c r="E190" s="2" t="s">
        <v>494</v>
      </c>
      <c r="F190" s="3" t="s">
        <v>462</v>
      </c>
      <c r="G190" s="3" t="s">
        <v>463</v>
      </c>
    </row>
    <row r="191" spans="1:7" x14ac:dyDescent="0.2">
      <c r="A191" s="1">
        <v>434</v>
      </c>
      <c r="B191" s="3" t="s">
        <v>464</v>
      </c>
      <c r="C191" s="100" t="s">
        <v>85</v>
      </c>
      <c r="D191" s="100" t="s">
        <v>95</v>
      </c>
      <c r="E191" s="2" t="s">
        <v>177</v>
      </c>
      <c r="F191" s="3" t="s">
        <v>465</v>
      </c>
      <c r="G191" s="3" t="s">
        <v>466</v>
      </c>
    </row>
    <row r="192" spans="1:7" x14ac:dyDescent="0.2">
      <c r="A192" s="1">
        <v>441</v>
      </c>
      <c r="B192" s="3" t="s">
        <v>467</v>
      </c>
      <c r="C192" s="100" t="s">
        <v>85</v>
      </c>
      <c r="D192" s="100" t="s">
        <v>88</v>
      </c>
      <c r="E192" s="2" t="s">
        <v>468</v>
      </c>
      <c r="F192" s="3" t="s">
        <v>469</v>
      </c>
      <c r="G192" s="3" t="s">
        <v>470</v>
      </c>
    </row>
    <row r="193" spans="1:7" x14ac:dyDescent="0.2">
      <c r="A193" s="1">
        <v>440</v>
      </c>
      <c r="B193" s="3" t="s">
        <v>471</v>
      </c>
      <c r="C193" s="100" t="s">
        <v>85</v>
      </c>
      <c r="D193" s="100" t="s">
        <v>88</v>
      </c>
      <c r="E193" s="2" t="s">
        <v>468</v>
      </c>
      <c r="F193" s="3" t="s">
        <v>469</v>
      </c>
      <c r="G193" s="3" t="s">
        <v>470</v>
      </c>
    </row>
    <row r="194" spans="1:7" x14ac:dyDescent="0.2">
      <c r="A194" s="1">
        <v>352</v>
      </c>
      <c r="B194" s="3" t="s">
        <v>472</v>
      </c>
      <c r="C194" s="100" t="s">
        <v>87</v>
      </c>
      <c r="D194" s="100" t="s">
        <v>144</v>
      </c>
      <c r="E194" s="2" t="s">
        <v>224</v>
      </c>
      <c r="F194" s="3" t="s">
        <v>473</v>
      </c>
      <c r="G194" s="3" t="s">
        <v>474</v>
      </c>
    </row>
    <row r="195" spans="1:7" x14ac:dyDescent="0.2">
      <c r="A195" s="1">
        <v>349</v>
      </c>
      <c r="B195" s="3" t="s">
        <v>475</v>
      </c>
      <c r="C195" s="100" t="s">
        <v>77</v>
      </c>
      <c r="D195" s="100" t="s">
        <v>94</v>
      </c>
      <c r="E195" s="2" t="s">
        <v>224</v>
      </c>
      <c r="F195" s="3" t="s">
        <v>473</v>
      </c>
      <c r="G195" s="3" t="s">
        <v>476</v>
      </c>
    </row>
    <row r="196" spans="1:7" x14ac:dyDescent="0.2">
      <c r="A196" s="1">
        <v>354</v>
      </c>
      <c r="B196" s="3" t="s">
        <v>477</v>
      </c>
      <c r="C196" s="100" t="s">
        <v>87</v>
      </c>
      <c r="E196" s="2" t="s">
        <v>224</v>
      </c>
      <c r="F196" s="3" t="s">
        <v>473</v>
      </c>
      <c r="G196" s="3" t="s">
        <v>474</v>
      </c>
    </row>
    <row r="197" spans="1:7" x14ac:dyDescent="0.2">
      <c r="A197" s="1">
        <v>399</v>
      </c>
      <c r="B197" s="3" t="s">
        <v>478</v>
      </c>
      <c r="C197" s="100" t="s">
        <v>77</v>
      </c>
      <c r="D197" s="100" t="s">
        <v>144</v>
      </c>
      <c r="E197" s="2" t="s">
        <v>479</v>
      </c>
      <c r="F197" s="3" t="s">
        <v>480</v>
      </c>
      <c r="G197" s="3" t="s">
        <v>481</v>
      </c>
    </row>
    <row r="198" spans="1:7" x14ac:dyDescent="0.2">
      <c r="A198" s="1">
        <v>398</v>
      </c>
      <c r="B198" s="3" t="s">
        <v>482</v>
      </c>
      <c r="C198" s="100" t="s">
        <v>77</v>
      </c>
      <c r="D198" s="100" t="s">
        <v>94</v>
      </c>
      <c r="E198" s="2" t="s">
        <v>479</v>
      </c>
      <c r="F198" s="3" t="s">
        <v>480</v>
      </c>
      <c r="G198" s="3" t="s">
        <v>483</v>
      </c>
    </row>
    <row r="199" spans="1:7" x14ac:dyDescent="0.2">
      <c r="A199" s="1">
        <v>378</v>
      </c>
      <c r="B199" s="3" t="s">
        <v>484</v>
      </c>
      <c r="C199" s="100" t="s">
        <v>85</v>
      </c>
      <c r="D199" s="100" t="s">
        <v>88</v>
      </c>
      <c r="E199" s="2" t="s">
        <v>479</v>
      </c>
      <c r="F199" s="3" t="s">
        <v>485</v>
      </c>
      <c r="G199" s="3" t="s">
        <v>486</v>
      </c>
    </row>
    <row r="200" spans="1:7" x14ac:dyDescent="0.2">
      <c r="A200" s="1">
        <v>391</v>
      </c>
      <c r="B200" s="3" t="s">
        <v>487</v>
      </c>
      <c r="C200" s="100" t="s">
        <v>85</v>
      </c>
      <c r="D200" s="100" t="s">
        <v>88</v>
      </c>
      <c r="E200" s="2" t="s">
        <v>479</v>
      </c>
      <c r="F200" s="3" t="s">
        <v>480</v>
      </c>
      <c r="G200" s="3" t="s">
        <v>488</v>
      </c>
    </row>
    <row r="201" spans="1:7" x14ac:dyDescent="0.2">
      <c r="A201" s="1">
        <v>390</v>
      </c>
      <c r="B201" s="3" t="s">
        <v>489</v>
      </c>
      <c r="C201" s="100" t="s">
        <v>85</v>
      </c>
      <c r="D201" s="100" t="s">
        <v>94</v>
      </c>
      <c r="E201" s="2" t="s">
        <v>479</v>
      </c>
      <c r="F201" s="3" t="s">
        <v>480</v>
      </c>
      <c r="G201" s="3" t="s">
        <v>483</v>
      </c>
    </row>
    <row r="202" spans="1:7" x14ac:dyDescent="0.2">
      <c r="A202" s="1">
        <v>389</v>
      </c>
      <c r="B202" s="3" t="s">
        <v>490</v>
      </c>
      <c r="C202" s="100" t="s">
        <v>85</v>
      </c>
      <c r="D202" s="100" t="s">
        <v>94</v>
      </c>
      <c r="E202" s="2" t="s">
        <v>479</v>
      </c>
      <c r="F202" s="3" t="s">
        <v>480</v>
      </c>
      <c r="G202" s="3" t="s">
        <v>483</v>
      </c>
    </row>
    <row r="203" spans="1:7" x14ac:dyDescent="0.2">
      <c r="A203" s="1">
        <v>383</v>
      </c>
      <c r="B203" s="3" t="s">
        <v>491</v>
      </c>
      <c r="C203" s="100" t="s">
        <v>85</v>
      </c>
      <c r="D203" s="100" t="s">
        <v>88</v>
      </c>
      <c r="E203" s="2" t="s">
        <v>479</v>
      </c>
      <c r="F203" s="3" t="s">
        <v>492</v>
      </c>
      <c r="G203" s="3" t="s">
        <v>486</v>
      </c>
    </row>
    <row r="204" spans="1:7" x14ac:dyDescent="0.2">
      <c r="A204" s="1">
        <v>377</v>
      </c>
      <c r="B204" s="3" t="s">
        <v>493</v>
      </c>
      <c r="C204" s="100" t="s">
        <v>85</v>
      </c>
      <c r="D204" s="100" t="s">
        <v>88</v>
      </c>
      <c r="E204" s="2" t="s">
        <v>479</v>
      </c>
      <c r="F204" s="3" t="s">
        <v>492</v>
      </c>
      <c r="G204" s="3" t="s">
        <v>486</v>
      </c>
    </row>
    <row r="205" spans="1:7" x14ac:dyDescent="0.2">
      <c r="A205" s="1">
        <v>411</v>
      </c>
      <c r="B205" s="3" t="s">
        <v>859</v>
      </c>
      <c r="C205" s="100" t="s">
        <v>85</v>
      </c>
      <c r="D205" s="100" t="s">
        <v>88</v>
      </c>
      <c r="E205" s="2" t="s">
        <v>494</v>
      </c>
      <c r="F205" s="3" t="s">
        <v>495</v>
      </c>
      <c r="G205" s="3" t="s">
        <v>496</v>
      </c>
    </row>
    <row r="206" spans="1:7" x14ac:dyDescent="0.2">
      <c r="A206" s="1">
        <v>371</v>
      </c>
      <c r="B206" s="3" t="s">
        <v>497</v>
      </c>
      <c r="C206" s="100" t="s">
        <v>87</v>
      </c>
      <c r="D206" s="100" t="s">
        <v>88</v>
      </c>
      <c r="E206" s="2" t="s">
        <v>173</v>
      </c>
      <c r="F206" s="3" t="s">
        <v>243</v>
      </c>
      <c r="G206" s="3" t="s">
        <v>498</v>
      </c>
    </row>
    <row r="207" spans="1:7" x14ac:dyDescent="0.2">
      <c r="A207" s="1">
        <v>372</v>
      </c>
      <c r="B207" s="3" t="s">
        <v>499</v>
      </c>
      <c r="C207" s="100" t="s">
        <v>85</v>
      </c>
      <c r="D207" s="100" t="s">
        <v>88</v>
      </c>
      <c r="E207" s="2" t="s">
        <v>173</v>
      </c>
      <c r="F207" s="3" t="s">
        <v>243</v>
      </c>
      <c r="G207" s="3" t="s">
        <v>498</v>
      </c>
    </row>
    <row r="208" spans="1:7" x14ac:dyDescent="0.2">
      <c r="A208" s="1">
        <v>373</v>
      </c>
      <c r="B208" s="3" t="s">
        <v>500</v>
      </c>
      <c r="C208" s="100" t="s">
        <v>85</v>
      </c>
      <c r="D208" s="100" t="s">
        <v>88</v>
      </c>
      <c r="E208" s="2" t="s">
        <v>173</v>
      </c>
      <c r="F208" s="3" t="s">
        <v>501</v>
      </c>
      <c r="G208" s="3" t="s">
        <v>502</v>
      </c>
    </row>
    <row r="209" spans="1:7" x14ac:dyDescent="0.2">
      <c r="A209" s="1">
        <v>370</v>
      </c>
      <c r="B209" s="3" t="s">
        <v>503</v>
      </c>
      <c r="C209" s="100" t="s">
        <v>85</v>
      </c>
      <c r="D209" s="100" t="s">
        <v>88</v>
      </c>
      <c r="E209" s="2" t="s">
        <v>173</v>
      </c>
      <c r="F209" s="3" t="s">
        <v>243</v>
      </c>
      <c r="G209" s="3" t="s">
        <v>504</v>
      </c>
    </row>
    <row r="210" spans="1:7" x14ac:dyDescent="0.2">
      <c r="A210" s="1">
        <v>369</v>
      </c>
      <c r="B210" s="3" t="s">
        <v>505</v>
      </c>
      <c r="C210" s="100" t="s">
        <v>85</v>
      </c>
      <c r="D210" s="100" t="s">
        <v>88</v>
      </c>
      <c r="E210" s="2" t="s">
        <v>173</v>
      </c>
      <c r="F210" s="3" t="s">
        <v>243</v>
      </c>
      <c r="G210" s="3" t="s">
        <v>498</v>
      </c>
    </row>
    <row r="211" spans="1:7" x14ac:dyDescent="0.2">
      <c r="A211" s="1">
        <v>358</v>
      </c>
      <c r="B211" s="3" t="s">
        <v>506</v>
      </c>
      <c r="C211" s="100" t="s">
        <v>77</v>
      </c>
      <c r="D211" s="100" t="s">
        <v>81</v>
      </c>
      <c r="E211" s="2" t="s">
        <v>173</v>
      </c>
      <c r="F211" s="3" t="s">
        <v>243</v>
      </c>
      <c r="G211" s="3" t="s">
        <v>507</v>
      </c>
    </row>
    <row r="212" spans="1:7" x14ac:dyDescent="0.2">
      <c r="A212" s="1">
        <v>359</v>
      </c>
      <c r="B212" s="3" t="s">
        <v>508</v>
      </c>
      <c r="C212" s="100" t="s">
        <v>77</v>
      </c>
      <c r="D212" s="100" t="s">
        <v>81</v>
      </c>
      <c r="E212" s="2" t="s">
        <v>173</v>
      </c>
      <c r="F212" s="3" t="s">
        <v>243</v>
      </c>
      <c r="G212" s="3" t="s">
        <v>507</v>
      </c>
    </row>
    <row r="213" spans="1:7" x14ac:dyDescent="0.2">
      <c r="A213" s="1">
        <v>360</v>
      </c>
      <c r="B213" s="3" t="s">
        <v>509</v>
      </c>
      <c r="C213" s="100" t="s">
        <v>85</v>
      </c>
      <c r="D213" s="100" t="s">
        <v>94</v>
      </c>
      <c r="E213" s="2" t="s">
        <v>173</v>
      </c>
      <c r="F213" s="3" t="s">
        <v>243</v>
      </c>
      <c r="G213" s="3" t="s">
        <v>507</v>
      </c>
    </row>
    <row r="214" spans="1:7" x14ac:dyDescent="0.2">
      <c r="A214" s="1">
        <v>361</v>
      </c>
      <c r="B214" s="3" t="s">
        <v>510</v>
      </c>
      <c r="C214" s="100" t="s">
        <v>77</v>
      </c>
      <c r="D214" s="100" t="s">
        <v>88</v>
      </c>
      <c r="E214" s="2" t="s">
        <v>173</v>
      </c>
      <c r="F214" s="3" t="s">
        <v>243</v>
      </c>
      <c r="G214" s="3" t="s">
        <v>498</v>
      </c>
    </row>
    <row r="215" spans="1:7" x14ac:dyDescent="0.2">
      <c r="A215" s="1">
        <v>362</v>
      </c>
      <c r="B215" s="3" t="s">
        <v>511</v>
      </c>
      <c r="C215" s="100" t="s">
        <v>69</v>
      </c>
      <c r="D215" s="100" t="s">
        <v>88</v>
      </c>
      <c r="E215" s="2" t="s">
        <v>173</v>
      </c>
      <c r="F215" s="3" t="s">
        <v>243</v>
      </c>
      <c r="G215" s="3" t="s">
        <v>512</v>
      </c>
    </row>
    <row r="216" spans="1:7" x14ac:dyDescent="0.2">
      <c r="A216" s="1">
        <v>323</v>
      </c>
      <c r="B216" s="3" t="s">
        <v>513</v>
      </c>
      <c r="C216" s="100" t="s">
        <v>87</v>
      </c>
      <c r="D216" s="100" t="s">
        <v>144</v>
      </c>
      <c r="E216" s="2" t="s">
        <v>514</v>
      </c>
      <c r="G216" s="3" t="s">
        <v>515</v>
      </c>
    </row>
    <row r="217" spans="1:7" x14ac:dyDescent="0.2">
      <c r="A217" s="1">
        <v>328</v>
      </c>
      <c r="B217" s="3" t="s">
        <v>516</v>
      </c>
      <c r="C217" s="100" t="s">
        <v>87</v>
      </c>
      <c r="D217" s="100" t="s">
        <v>94</v>
      </c>
      <c r="E217" s="2" t="s">
        <v>514</v>
      </c>
      <c r="G217" s="3" t="s">
        <v>517</v>
      </c>
    </row>
    <row r="218" spans="1:7" x14ac:dyDescent="0.2">
      <c r="A218" s="1">
        <v>324</v>
      </c>
      <c r="B218" s="3" t="s">
        <v>518</v>
      </c>
      <c r="C218" s="100" t="s">
        <v>77</v>
      </c>
      <c r="D218" s="100" t="s">
        <v>144</v>
      </c>
      <c r="E218" s="2" t="s">
        <v>514</v>
      </c>
      <c r="G218" s="3" t="s">
        <v>519</v>
      </c>
    </row>
    <row r="219" spans="1:7" x14ac:dyDescent="0.2">
      <c r="A219" s="1">
        <v>375</v>
      </c>
      <c r="B219" s="3" t="s">
        <v>520</v>
      </c>
      <c r="C219" s="100" t="s">
        <v>85</v>
      </c>
      <c r="D219" s="100" t="s">
        <v>88</v>
      </c>
      <c r="E219" s="2" t="s">
        <v>494</v>
      </c>
      <c r="F219" s="3" t="s">
        <v>521</v>
      </c>
      <c r="G219" s="3" t="s">
        <v>522</v>
      </c>
    </row>
    <row r="220" spans="1:7" x14ac:dyDescent="0.2">
      <c r="A220" s="1">
        <v>376</v>
      </c>
      <c r="B220" s="3" t="s">
        <v>523</v>
      </c>
      <c r="C220" s="100" t="s">
        <v>77</v>
      </c>
      <c r="D220" s="100" t="s">
        <v>144</v>
      </c>
      <c r="E220" s="2" t="s">
        <v>494</v>
      </c>
      <c r="F220" s="3" t="s">
        <v>521</v>
      </c>
      <c r="G220" s="3" t="s">
        <v>522</v>
      </c>
    </row>
    <row r="221" spans="1:7" x14ac:dyDescent="0.2">
      <c r="A221" s="1">
        <v>345</v>
      </c>
      <c r="B221" s="3" t="s">
        <v>524</v>
      </c>
      <c r="C221" s="100" t="s">
        <v>525</v>
      </c>
      <c r="D221" s="100" t="s">
        <v>94</v>
      </c>
      <c r="E221" s="2" t="s">
        <v>219</v>
      </c>
      <c r="F221" s="3" t="s">
        <v>204</v>
      </c>
      <c r="G221" s="3" t="s">
        <v>526</v>
      </c>
    </row>
    <row r="222" spans="1:7" x14ac:dyDescent="0.2">
      <c r="A222" s="1">
        <v>346</v>
      </c>
      <c r="B222" s="3" t="s">
        <v>527</v>
      </c>
      <c r="C222" s="100" t="s">
        <v>87</v>
      </c>
      <c r="D222" s="100" t="s">
        <v>94</v>
      </c>
      <c r="E222" s="2" t="s">
        <v>219</v>
      </c>
      <c r="F222" s="3" t="s">
        <v>204</v>
      </c>
      <c r="G222" s="3" t="s">
        <v>526</v>
      </c>
    </row>
    <row r="223" spans="1:7" x14ac:dyDescent="0.2">
      <c r="A223" s="1">
        <v>730</v>
      </c>
      <c r="B223" s="3" t="s">
        <v>528</v>
      </c>
      <c r="C223" s="100" t="s">
        <v>87</v>
      </c>
      <c r="D223" s="100" t="s">
        <v>157</v>
      </c>
      <c r="E223" s="2" t="s">
        <v>70</v>
      </c>
      <c r="F223" s="3" t="s">
        <v>529</v>
      </c>
      <c r="G223" s="3" t="s">
        <v>530</v>
      </c>
    </row>
    <row r="224" spans="1:7" x14ac:dyDescent="0.2">
      <c r="A224" s="1">
        <v>731</v>
      </c>
      <c r="B224" s="3" t="s">
        <v>531</v>
      </c>
      <c r="C224" s="100" t="s">
        <v>87</v>
      </c>
      <c r="D224" s="100" t="s">
        <v>157</v>
      </c>
      <c r="E224" s="2" t="s">
        <v>70</v>
      </c>
      <c r="F224" s="3" t="s">
        <v>529</v>
      </c>
      <c r="G224" s="3" t="s">
        <v>530</v>
      </c>
    </row>
    <row r="225" spans="1:7" x14ac:dyDescent="0.2">
      <c r="A225" s="1">
        <v>732</v>
      </c>
      <c r="B225" s="3" t="s">
        <v>532</v>
      </c>
      <c r="C225" s="100" t="s">
        <v>87</v>
      </c>
      <c r="D225" s="100" t="s">
        <v>94</v>
      </c>
      <c r="E225" s="2" t="s">
        <v>70</v>
      </c>
      <c r="F225" s="3" t="s">
        <v>529</v>
      </c>
      <c r="G225" s="3" t="s">
        <v>530</v>
      </c>
    </row>
    <row r="226" spans="1:7" x14ac:dyDescent="0.2">
      <c r="A226" s="1">
        <v>400</v>
      </c>
      <c r="B226" s="3" t="s">
        <v>533</v>
      </c>
      <c r="C226" s="100" t="s">
        <v>77</v>
      </c>
      <c r="D226" s="100" t="s">
        <v>144</v>
      </c>
      <c r="E226" s="2" t="s">
        <v>410</v>
      </c>
      <c r="F226" s="3" t="s">
        <v>534</v>
      </c>
      <c r="G226" s="3" t="s">
        <v>535</v>
      </c>
    </row>
    <row r="227" spans="1:7" x14ac:dyDescent="0.2">
      <c r="A227" s="1">
        <v>444</v>
      </c>
      <c r="B227" s="3" t="s">
        <v>536</v>
      </c>
      <c r="C227" s="100" t="s">
        <v>85</v>
      </c>
      <c r="D227" s="100" t="s">
        <v>88</v>
      </c>
      <c r="E227" s="2" t="s">
        <v>537</v>
      </c>
      <c r="F227" s="3" t="s">
        <v>538</v>
      </c>
      <c r="G227" s="3" t="s">
        <v>539</v>
      </c>
    </row>
    <row r="228" spans="1:7" x14ac:dyDescent="0.2">
      <c r="A228" s="1">
        <v>445</v>
      </c>
      <c r="B228" s="3" t="s">
        <v>540</v>
      </c>
      <c r="C228" s="100" t="s">
        <v>85</v>
      </c>
      <c r="D228" s="100" t="s">
        <v>94</v>
      </c>
      <c r="E228" s="2" t="s">
        <v>537</v>
      </c>
      <c r="F228" s="3" t="s">
        <v>538</v>
      </c>
      <c r="G228" s="3" t="s">
        <v>539</v>
      </c>
    </row>
    <row r="229" spans="1:7" x14ac:dyDescent="0.2">
      <c r="A229" s="1">
        <v>446</v>
      </c>
      <c r="B229" s="3" t="s">
        <v>541</v>
      </c>
      <c r="C229" s="100" t="s">
        <v>85</v>
      </c>
      <c r="D229" s="100" t="s">
        <v>94</v>
      </c>
      <c r="E229" s="2" t="s">
        <v>537</v>
      </c>
      <c r="F229" s="3" t="s">
        <v>538</v>
      </c>
      <c r="G229" s="3" t="s">
        <v>539</v>
      </c>
    </row>
    <row r="230" spans="1:7" x14ac:dyDescent="0.2">
      <c r="A230" s="1">
        <v>443</v>
      </c>
      <c r="B230" s="3" t="s">
        <v>542</v>
      </c>
      <c r="C230" s="100" t="s">
        <v>77</v>
      </c>
      <c r="D230" s="100" t="s">
        <v>144</v>
      </c>
      <c r="E230" s="2" t="s">
        <v>537</v>
      </c>
      <c r="F230" s="3" t="s">
        <v>538</v>
      </c>
      <c r="G230" s="3" t="s">
        <v>539</v>
      </c>
    </row>
    <row r="231" spans="1:7" x14ac:dyDescent="0.2">
      <c r="A231" s="1">
        <v>442</v>
      </c>
      <c r="B231" s="3" t="s">
        <v>543</v>
      </c>
      <c r="C231" s="100" t="s">
        <v>69</v>
      </c>
      <c r="D231" s="100" t="s">
        <v>144</v>
      </c>
      <c r="E231" s="2" t="s">
        <v>537</v>
      </c>
      <c r="F231" s="3" t="s">
        <v>538</v>
      </c>
      <c r="G231" s="3" t="s">
        <v>539</v>
      </c>
    </row>
    <row r="232" spans="1:7" x14ac:dyDescent="0.2">
      <c r="A232" s="1">
        <v>408</v>
      </c>
      <c r="B232" s="3" t="s">
        <v>544</v>
      </c>
      <c r="C232" s="100" t="s">
        <v>77</v>
      </c>
      <c r="D232" s="100" t="s">
        <v>94</v>
      </c>
      <c r="E232" s="2" t="s">
        <v>295</v>
      </c>
      <c r="F232" s="3" t="s">
        <v>545</v>
      </c>
      <c r="G232" s="3" t="s">
        <v>546</v>
      </c>
    </row>
    <row r="233" spans="1:7" x14ac:dyDescent="0.2">
      <c r="A233" s="1">
        <v>409</v>
      </c>
      <c r="B233" s="3" t="s">
        <v>547</v>
      </c>
      <c r="C233" s="100" t="s">
        <v>85</v>
      </c>
      <c r="D233" s="100" t="s">
        <v>88</v>
      </c>
      <c r="E233" s="2" t="s">
        <v>295</v>
      </c>
      <c r="F233" s="3" t="s">
        <v>545</v>
      </c>
      <c r="G233" s="3" t="s">
        <v>546</v>
      </c>
    </row>
    <row r="234" spans="1:7" x14ac:dyDescent="0.2">
      <c r="A234" s="1">
        <v>410</v>
      </c>
      <c r="B234" s="3" t="s">
        <v>548</v>
      </c>
      <c r="C234" s="100" t="s">
        <v>85</v>
      </c>
      <c r="D234" s="100" t="s">
        <v>95</v>
      </c>
      <c r="E234" s="2" t="s">
        <v>295</v>
      </c>
      <c r="F234" s="3" t="s">
        <v>545</v>
      </c>
      <c r="G234" s="3" t="s">
        <v>549</v>
      </c>
    </row>
    <row r="235" spans="1:7" x14ac:dyDescent="0.2">
      <c r="A235" s="1">
        <v>341</v>
      </c>
      <c r="B235" s="3" t="s">
        <v>550</v>
      </c>
      <c r="C235" s="100" t="s">
        <v>77</v>
      </c>
      <c r="D235" s="100" t="s">
        <v>144</v>
      </c>
      <c r="E235" s="2" t="s">
        <v>184</v>
      </c>
      <c r="F235" s="3" t="s">
        <v>552</v>
      </c>
      <c r="G235" s="3" t="s">
        <v>551</v>
      </c>
    </row>
    <row r="236" spans="1:7" x14ac:dyDescent="0.2">
      <c r="A236" s="1">
        <v>340</v>
      </c>
      <c r="B236" s="3" t="s">
        <v>864</v>
      </c>
      <c r="C236" s="100" t="s">
        <v>85</v>
      </c>
      <c r="D236" s="100" t="s">
        <v>94</v>
      </c>
      <c r="E236" s="2" t="s">
        <v>184</v>
      </c>
      <c r="F236" s="3" t="s">
        <v>552</v>
      </c>
      <c r="G236" s="3" t="s">
        <v>553</v>
      </c>
    </row>
    <row r="237" spans="1:7" x14ac:dyDescent="0.2">
      <c r="A237" s="1">
        <v>407</v>
      </c>
      <c r="B237" s="3" t="s">
        <v>554</v>
      </c>
      <c r="C237" s="100" t="s">
        <v>85</v>
      </c>
      <c r="D237" s="100" t="s">
        <v>88</v>
      </c>
      <c r="E237" s="2" t="s">
        <v>295</v>
      </c>
      <c r="F237" s="3" t="s">
        <v>545</v>
      </c>
      <c r="G237" s="3" t="s">
        <v>549</v>
      </c>
    </row>
    <row r="238" spans="1:7" x14ac:dyDescent="0.2">
      <c r="A238" s="1">
        <v>406</v>
      </c>
      <c r="B238" s="3" t="s">
        <v>555</v>
      </c>
      <c r="C238" s="100" t="s">
        <v>85</v>
      </c>
      <c r="D238" s="100" t="s">
        <v>88</v>
      </c>
      <c r="E238" s="2" t="s">
        <v>295</v>
      </c>
      <c r="F238" s="3" t="s">
        <v>545</v>
      </c>
      <c r="G238" s="3" t="s">
        <v>549</v>
      </c>
    </row>
    <row r="239" spans="1:7" x14ac:dyDescent="0.2">
      <c r="A239" s="1">
        <v>405</v>
      </c>
      <c r="B239" s="3" t="s">
        <v>556</v>
      </c>
      <c r="C239" s="100" t="s">
        <v>85</v>
      </c>
      <c r="D239" s="100" t="s">
        <v>88</v>
      </c>
      <c r="E239" s="2" t="s">
        <v>295</v>
      </c>
      <c r="F239" s="3" t="s">
        <v>545</v>
      </c>
      <c r="G239" s="3" t="s">
        <v>546</v>
      </c>
    </row>
    <row r="240" spans="1:7" x14ac:dyDescent="0.2">
      <c r="A240" s="1">
        <v>404</v>
      </c>
      <c r="B240" s="3" t="s">
        <v>557</v>
      </c>
      <c r="C240" s="100" t="s">
        <v>69</v>
      </c>
      <c r="D240" s="100" t="s">
        <v>144</v>
      </c>
      <c r="E240" s="2" t="s">
        <v>295</v>
      </c>
      <c r="F240" s="3" t="s">
        <v>545</v>
      </c>
      <c r="G240" s="3" t="s">
        <v>549</v>
      </c>
    </row>
    <row r="241" spans="1:7" x14ac:dyDescent="0.2">
      <c r="A241" s="1">
        <v>403</v>
      </c>
      <c r="B241" s="3" t="s">
        <v>558</v>
      </c>
      <c r="C241" s="100" t="s">
        <v>77</v>
      </c>
      <c r="D241" s="100" t="s">
        <v>94</v>
      </c>
      <c r="E241" s="2" t="s">
        <v>295</v>
      </c>
      <c r="F241" s="3" t="s">
        <v>545</v>
      </c>
      <c r="G241" s="3" t="s">
        <v>546</v>
      </c>
    </row>
    <row r="242" spans="1:7" x14ac:dyDescent="0.2">
      <c r="A242" s="1">
        <v>402</v>
      </c>
      <c r="B242" s="3" t="s">
        <v>559</v>
      </c>
      <c r="C242" s="100" t="s">
        <v>77</v>
      </c>
      <c r="D242" s="100" t="s">
        <v>144</v>
      </c>
      <c r="E242" s="2" t="s">
        <v>295</v>
      </c>
      <c r="F242" s="3" t="s">
        <v>545</v>
      </c>
      <c r="G242" s="3" t="s">
        <v>549</v>
      </c>
    </row>
    <row r="243" spans="1:7" x14ac:dyDescent="0.2">
      <c r="A243" s="1">
        <v>447</v>
      </c>
      <c r="B243" s="3" t="s">
        <v>560</v>
      </c>
      <c r="C243" s="100" t="s">
        <v>85</v>
      </c>
      <c r="D243" s="100" t="s">
        <v>95</v>
      </c>
      <c r="E243" s="2" t="s">
        <v>561</v>
      </c>
      <c r="F243" s="3" t="s">
        <v>562</v>
      </c>
      <c r="G243" s="3" t="s">
        <v>563</v>
      </c>
    </row>
    <row r="244" spans="1:7" x14ac:dyDescent="0.2">
      <c r="A244" s="1">
        <v>448</v>
      </c>
      <c r="B244" s="3" t="s">
        <v>564</v>
      </c>
      <c r="C244" s="100" t="s">
        <v>69</v>
      </c>
      <c r="D244" s="100" t="s">
        <v>88</v>
      </c>
      <c r="E244" s="2" t="s">
        <v>565</v>
      </c>
      <c r="F244" s="3" t="s">
        <v>566</v>
      </c>
      <c r="G244" s="3" t="s">
        <v>567</v>
      </c>
    </row>
    <row r="245" spans="1:7" x14ac:dyDescent="0.2">
      <c r="A245" s="1">
        <v>433</v>
      </c>
      <c r="B245" s="3" t="s">
        <v>568</v>
      </c>
      <c r="C245" s="100" t="s">
        <v>85</v>
      </c>
      <c r="D245" s="100" t="s">
        <v>88</v>
      </c>
      <c r="E245" s="2" t="s">
        <v>219</v>
      </c>
      <c r="F245" s="3" t="s">
        <v>569</v>
      </c>
      <c r="G245" s="3" t="s">
        <v>570</v>
      </c>
    </row>
    <row r="246" spans="1:7" x14ac:dyDescent="0.2">
      <c r="A246" s="1">
        <v>432</v>
      </c>
      <c r="B246" s="3" t="s">
        <v>571</v>
      </c>
      <c r="C246" s="100" t="s">
        <v>77</v>
      </c>
      <c r="D246" s="100" t="s">
        <v>94</v>
      </c>
      <c r="E246" s="2" t="s">
        <v>219</v>
      </c>
      <c r="F246" s="3" t="s">
        <v>569</v>
      </c>
      <c r="G246" s="3" t="s">
        <v>570</v>
      </c>
    </row>
    <row r="247" spans="1:7" x14ac:dyDescent="0.2">
      <c r="A247" s="1">
        <v>431</v>
      </c>
      <c r="B247" s="3" t="s">
        <v>572</v>
      </c>
      <c r="C247" s="100" t="s">
        <v>85</v>
      </c>
      <c r="D247" s="100" t="s">
        <v>94</v>
      </c>
      <c r="E247" s="2" t="s">
        <v>219</v>
      </c>
      <c r="F247" s="3" t="s">
        <v>569</v>
      </c>
      <c r="G247" s="3" t="s">
        <v>573</v>
      </c>
    </row>
    <row r="248" spans="1:7" x14ac:dyDescent="0.2">
      <c r="A248" s="1">
        <v>430</v>
      </c>
      <c r="B248" s="3" t="s">
        <v>574</v>
      </c>
      <c r="C248" s="100" t="s">
        <v>87</v>
      </c>
      <c r="D248" s="100" t="s">
        <v>94</v>
      </c>
      <c r="E248" s="2" t="s">
        <v>219</v>
      </c>
      <c r="F248" s="3" t="s">
        <v>569</v>
      </c>
      <c r="G248" s="3" t="s">
        <v>573</v>
      </c>
    </row>
    <row r="249" spans="1:7" x14ac:dyDescent="0.2">
      <c r="A249" s="1">
        <v>429</v>
      </c>
      <c r="B249" s="3" t="s">
        <v>575</v>
      </c>
      <c r="C249" s="100" t="s">
        <v>69</v>
      </c>
      <c r="D249" s="100" t="s">
        <v>144</v>
      </c>
      <c r="E249" s="2" t="s">
        <v>219</v>
      </c>
      <c r="F249" s="3" t="s">
        <v>569</v>
      </c>
      <c r="G249" s="3" t="s">
        <v>576</v>
      </c>
    </row>
    <row r="250" spans="1:7" x14ac:dyDescent="0.2">
      <c r="A250" s="1">
        <v>428</v>
      </c>
      <c r="B250" s="3" t="s">
        <v>577</v>
      </c>
      <c r="C250" s="100" t="s">
        <v>85</v>
      </c>
      <c r="D250" s="100" t="s">
        <v>144</v>
      </c>
      <c r="E250" s="2" t="s">
        <v>219</v>
      </c>
      <c r="F250" s="3" t="s">
        <v>569</v>
      </c>
      <c r="G250" s="3" t="s">
        <v>578</v>
      </c>
    </row>
    <row r="251" spans="1:7" x14ac:dyDescent="0.2">
      <c r="A251" s="1">
        <v>427</v>
      </c>
      <c r="B251" s="3" t="s">
        <v>579</v>
      </c>
      <c r="C251" s="100" t="s">
        <v>85</v>
      </c>
      <c r="D251" s="100" t="s">
        <v>94</v>
      </c>
      <c r="E251" s="2" t="s">
        <v>219</v>
      </c>
      <c r="F251" s="3" t="s">
        <v>569</v>
      </c>
      <c r="G251" s="3" t="s">
        <v>580</v>
      </c>
    </row>
    <row r="252" spans="1:7" x14ac:dyDescent="0.2">
      <c r="A252" s="1">
        <v>426</v>
      </c>
      <c r="B252" s="3" t="s">
        <v>581</v>
      </c>
      <c r="C252" s="100" t="s">
        <v>77</v>
      </c>
      <c r="D252" s="100" t="s">
        <v>144</v>
      </c>
      <c r="E252" s="2" t="s">
        <v>219</v>
      </c>
      <c r="F252" s="3" t="s">
        <v>569</v>
      </c>
      <c r="G252" s="3" t="s">
        <v>578</v>
      </c>
    </row>
    <row r="253" spans="1:7" x14ac:dyDescent="0.2">
      <c r="A253" s="1">
        <v>418</v>
      </c>
      <c r="B253" s="3" t="s">
        <v>582</v>
      </c>
      <c r="C253" s="100" t="s">
        <v>87</v>
      </c>
      <c r="D253" s="100" t="s">
        <v>94</v>
      </c>
      <c r="E253" s="2" t="s">
        <v>219</v>
      </c>
      <c r="F253" s="3" t="s">
        <v>569</v>
      </c>
      <c r="G253" s="3" t="s">
        <v>583</v>
      </c>
    </row>
    <row r="254" spans="1:7" x14ac:dyDescent="0.2">
      <c r="A254" s="1">
        <v>417</v>
      </c>
      <c r="B254" s="3" t="s">
        <v>584</v>
      </c>
      <c r="C254" s="100" t="s">
        <v>87</v>
      </c>
      <c r="D254" s="100" t="s">
        <v>94</v>
      </c>
      <c r="E254" s="2" t="s">
        <v>219</v>
      </c>
      <c r="F254" s="3" t="s">
        <v>569</v>
      </c>
      <c r="G254" s="3" t="s">
        <v>583</v>
      </c>
    </row>
    <row r="255" spans="1:7" x14ac:dyDescent="0.2">
      <c r="A255" s="1">
        <v>415</v>
      </c>
      <c r="B255" s="3" t="s">
        <v>585</v>
      </c>
      <c r="C255" s="100" t="s">
        <v>87</v>
      </c>
      <c r="D255" s="100" t="s">
        <v>144</v>
      </c>
      <c r="E255" s="2" t="s">
        <v>219</v>
      </c>
      <c r="F255" s="3" t="s">
        <v>569</v>
      </c>
      <c r="G255" s="3" t="s">
        <v>583</v>
      </c>
    </row>
    <row r="256" spans="1:7" x14ac:dyDescent="0.2">
      <c r="A256" s="1">
        <v>416</v>
      </c>
      <c r="B256" s="3" t="s">
        <v>586</v>
      </c>
      <c r="C256" s="100" t="s">
        <v>87</v>
      </c>
      <c r="D256" s="100" t="s">
        <v>144</v>
      </c>
      <c r="E256" s="2" t="s">
        <v>219</v>
      </c>
      <c r="F256" s="3" t="s">
        <v>569</v>
      </c>
      <c r="G256" s="3" t="s">
        <v>583</v>
      </c>
    </row>
    <row r="257" spans="1:7" x14ac:dyDescent="0.2">
      <c r="A257" s="1">
        <v>456</v>
      </c>
      <c r="B257" s="3" t="s">
        <v>587</v>
      </c>
      <c r="C257" s="100" t="s">
        <v>85</v>
      </c>
      <c r="D257" s="100" t="s">
        <v>94</v>
      </c>
      <c r="E257" s="2" t="s">
        <v>240</v>
      </c>
      <c r="F257" s="3" t="s">
        <v>114</v>
      </c>
      <c r="G257" s="3" t="s">
        <v>588</v>
      </c>
    </row>
    <row r="258" spans="1:7" x14ac:dyDescent="0.2">
      <c r="A258" s="1">
        <v>453</v>
      </c>
      <c r="B258" s="3" t="s">
        <v>589</v>
      </c>
      <c r="C258" s="100" t="s">
        <v>85</v>
      </c>
      <c r="D258" s="100" t="s">
        <v>94</v>
      </c>
      <c r="E258" s="2" t="s">
        <v>413</v>
      </c>
      <c r="F258" s="3" t="s">
        <v>204</v>
      </c>
      <c r="G258" s="3" t="s">
        <v>590</v>
      </c>
    </row>
    <row r="259" spans="1:7" x14ac:dyDescent="0.2">
      <c r="A259" s="1">
        <v>593</v>
      </c>
      <c r="B259" s="3" t="s">
        <v>591</v>
      </c>
      <c r="C259" s="100" t="s">
        <v>77</v>
      </c>
      <c r="E259" s="2" t="s">
        <v>228</v>
      </c>
      <c r="F259" s="3" t="s">
        <v>189</v>
      </c>
      <c r="G259" s="3" t="s">
        <v>592</v>
      </c>
    </row>
    <row r="260" spans="1:7" x14ac:dyDescent="0.2">
      <c r="A260" s="1">
        <v>457</v>
      </c>
      <c r="B260" s="3" t="s">
        <v>593</v>
      </c>
      <c r="C260" s="100" t="s">
        <v>85</v>
      </c>
      <c r="D260" s="100" t="s">
        <v>88</v>
      </c>
      <c r="E260" s="2" t="s">
        <v>224</v>
      </c>
      <c r="F260" s="3" t="s">
        <v>594</v>
      </c>
      <c r="G260" s="3" t="s">
        <v>595</v>
      </c>
    </row>
    <row r="261" spans="1:7" x14ac:dyDescent="0.2">
      <c r="A261" s="1">
        <v>475</v>
      </c>
      <c r="B261" s="3" t="s">
        <v>651</v>
      </c>
      <c r="C261" s="100" t="s">
        <v>87</v>
      </c>
      <c r="D261" s="100" t="s">
        <v>88</v>
      </c>
      <c r="E261" s="2" t="s">
        <v>596</v>
      </c>
      <c r="F261" s="3" t="s">
        <v>597</v>
      </c>
      <c r="G261" s="3" t="s">
        <v>598</v>
      </c>
    </row>
    <row r="262" spans="1:7" x14ac:dyDescent="0.2">
      <c r="A262" s="1">
        <v>476</v>
      </c>
      <c r="B262" s="3" t="s">
        <v>599</v>
      </c>
      <c r="C262" s="100" t="s">
        <v>85</v>
      </c>
      <c r="D262" s="100" t="s">
        <v>88</v>
      </c>
      <c r="E262" s="2" t="s">
        <v>596</v>
      </c>
      <c r="F262" s="3" t="s">
        <v>597</v>
      </c>
      <c r="G262" s="3" t="s">
        <v>598</v>
      </c>
    </row>
    <row r="263" spans="1:7" x14ac:dyDescent="0.2">
      <c r="A263" s="1">
        <v>479</v>
      </c>
      <c r="B263" s="3" t="s">
        <v>600</v>
      </c>
      <c r="C263" s="100" t="s">
        <v>85</v>
      </c>
      <c r="D263" s="100" t="s">
        <v>88</v>
      </c>
      <c r="E263" s="2" t="s">
        <v>596</v>
      </c>
      <c r="F263" s="3" t="s">
        <v>601</v>
      </c>
      <c r="G263" s="3" t="s">
        <v>602</v>
      </c>
    </row>
    <row r="264" spans="1:7" x14ac:dyDescent="0.2">
      <c r="A264" s="1">
        <v>480</v>
      </c>
      <c r="B264" s="3" t="s">
        <v>603</v>
      </c>
      <c r="C264" s="100" t="s">
        <v>85</v>
      </c>
      <c r="D264" s="100" t="s">
        <v>88</v>
      </c>
      <c r="E264" s="2" t="s">
        <v>596</v>
      </c>
      <c r="F264" s="3" t="s">
        <v>597</v>
      </c>
      <c r="G264" s="3" t="s">
        <v>604</v>
      </c>
    </row>
    <row r="265" spans="1:7" x14ac:dyDescent="0.2">
      <c r="A265" s="1">
        <v>481</v>
      </c>
      <c r="B265" s="3" t="s">
        <v>605</v>
      </c>
      <c r="C265" s="100" t="s">
        <v>85</v>
      </c>
      <c r="D265" s="100" t="s">
        <v>94</v>
      </c>
      <c r="E265" s="2" t="s">
        <v>596</v>
      </c>
      <c r="F265" s="3" t="s">
        <v>597</v>
      </c>
      <c r="G265" s="3" t="s">
        <v>604</v>
      </c>
    </row>
    <row r="266" spans="1:7" x14ac:dyDescent="0.2">
      <c r="A266" s="1">
        <v>482</v>
      </c>
      <c r="B266" s="3" t="s">
        <v>606</v>
      </c>
      <c r="C266" s="100" t="s">
        <v>85</v>
      </c>
      <c r="D266" s="100" t="s">
        <v>88</v>
      </c>
      <c r="E266" s="2" t="s">
        <v>596</v>
      </c>
      <c r="F266" s="3" t="s">
        <v>597</v>
      </c>
      <c r="G266" s="3" t="s">
        <v>604</v>
      </c>
    </row>
    <row r="267" spans="1:7" x14ac:dyDescent="0.2">
      <c r="A267" s="1">
        <v>483</v>
      </c>
      <c r="B267" s="3" t="s">
        <v>607</v>
      </c>
      <c r="C267" s="100" t="s">
        <v>77</v>
      </c>
      <c r="D267" s="100" t="s">
        <v>144</v>
      </c>
      <c r="E267" s="2" t="s">
        <v>596</v>
      </c>
      <c r="F267" s="3" t="s">
        <v>597</v>
      </c>
      <c r="G267" s="3" t="s">
        <v>604</v>
      </c>
    </row>
    <row r="268" spans="1:7" x14ac:dyDescent="0.2">
      <c r="A268" s="1">
        <v>484</v>
      </c>
      <c r="B268" s="3" t="s">
        <v>608</v>
      </c>
      <c r="C268" s="100" t="s">
        <v>85</v>
      </c>
      <c r="D268" s="100" t="s">
        <v>94</v>
      </c>
      <c r="E268" s="2" t="s">
        <v>381</v>
      </c>
      <c r="F268" s="3" t="s">
        <v>266</v>
      </c>
      <c r="G268" s="3" t="s">
        <v>609</v>
      </c>
    </row>
    <row r="269" spans="1:7" x14ac:dyDescent="0.2">
      <c r="A269" s="1">
        <v>490</v>
      </c>
      <c r="B269" s="3" t="s">
        <v>610</v>
      </c>
      <c r="C269" s="100" t="s">
        <v>77</v>
      </c>
      <c r="D269" s="100" t="s">
        <v>94</v>
      </c>
      <c r="E269" s="2" t="s">
        <v>381</v>
      </c>
      <c r="F269" s="3" t="s">
        <v>114</v>
      </c>
      <c r="G269" s="3" t="s">
        <v>611</v>
      </c>
    </row>
    <row r="270" spans="1:7" x14ac:dyDescent="0.2">
      <c r="A270" s="1">
        <v>491</v>
      </c>
      <c r="B270" s="3" t="s">
        <v>612</v>
      </c>
      <c r="C270" s="100" t="s">
        <v>77</v>
      </c>
      <c r="D270" s="100" t="s">
        <v>94</v>
      </c>
      <c r="E270" s="2" t="s">
        <v>381</v>
      </c>
      <c r="F270" s="3" t="s">
        <v>114</v>
      </c>
      <c r="G270" s="3" t="s">
        <v>611</v>
      </c>
    </row>
    <row r="271" spans="1:7" x14ac:dyDescent="0.2">
      <c r="A271" s="1">
        <v>473</v>
      </c>
      <c r="B271" s="3" t="s">
        <v>613</v>
      </c>
      <c r="C271" s="100" t="s">
        <v>77</v>
      </c>
      <c r="D271" s="100" t="s">
        <v>157</v>
      </c>
      <c r="E271" s="2" t="s">
        <v>224</v>
      </c>
      <c r="F271" s="3" t="s">
        <v>614</v>
      </c>
      <c r="G271" s="3" t="s">
        <v>615</v>
      </c>
    </row>
    <row r="272" spans="1:7" x14ac:dyDescent="0.2">
      <c r="A272" s="1">
        <v>474</v>
      </c>
      <c r="B272" s="3" t="s">
        <v>616</v>
      </c>
      <c r="C272" s="100" t="s">
        <v>85</v>
      </c>
      <c r="D272" s="100" t="s">
        <v>94</v>
      </c>
      <c r="E272" s="2" t="s">
        <v>224</v>
      </c>
      <c r="F272" s="3" t="s">
        <v>614</v>
      </c>
      <c r="G272" s="3" t="s">
        <v>615</v>
      </c>
    </row>
    <row r="273" spans="1:8" x14ac:dyDescent="0.2">
      <c r="A273" s="1">
        <v>492</v>
      </c>
      <c r="B273" s="3" t="s">
        <v>617</v>
      </c>
      <c r="C273" s="100" t="s">
        <v>87</v>
      </c>
      <c r="D273" s="100" t="s">
        <v>94</v>
      </c>
      <c r="E273" s="2" t="s">
        <v>413</v>
      </c>
      <c r="F273" s="3" t="s">
        <v>618</v>
      </c>
      <c r="G273" s="3" t="s">
        <v>619</v>
      </c>
    </row>
    <row r="274" spans="1:8" x14ac:dyDescent="0.2">
      <c r="A274" s="1">
        <v>459</v>
      </c>
      <c r="B274" s="3" t="s">
        <v>620</v>
      </c>
      <c r="C274" s="100" t="s">
        <v>87</v>
      </c>
      <c r="D274" s="100" t="s">
        <v>94</v>
      </c>
      <c r="E274" s="2" t="s">
        <v>413</v>
      </c>
      <c r="F274" s="3" t="s">
        <v>618</v>
      </c>
      <c r="G274" s="3" t="s">
        <v>619</v>
      </c>
    </row>
    <row r="275" spans="1:8" x14ac:dyDescent="0.2">
      <c r="A275" s="1">
        <v>463</v>
      </c>
      <c r="B275" s="3" t="s">
        <v>736</v>
      </c>
      <c r="C275" s="100" t="s">
        <v>77</v>
      </c>
      <c r="D275" s="100" t="s">
        <v>144</v>
      </c>
      <c r="E275" s="2" t="s">
        <v>413</v>
      </c>
      <c r="F275" s="3" t="s">
        <v>621</v>
      </c>
      <c r="G275" s="3" t="s">
        <v>622</v>
      </c>
    </row>
    <row r="276" spans="1:8" x14ac:dyDescent="0.2">
      <c r="A276" s="1">
        <v>464</v>
      </c>
      <c r="B276" s="3" t="s">
        <v>623</v>
      </c>
      <c r="C276" s="100" t="s">
        <v>77</v>
      </c>
      <c r="D276" s="100" t="s">
        <v>144</v>
      </c>
      <c r="E276" s="2" t="s">
        <v>413</v>
      </c>
      <c r="F276" s="3" t="s">
        <v>618</v>
      </c>
      <c r="G276" s="3" t="s">
        <v>624</v>
      </c>
    </row>
    <row r="277" spans="1:8" x14ac:dyDescent="0.2">
      <c r="A277" s="1">
        <v>465</v>
      </c>
      <c r="B277" s="3" t="s">
        <v>625</v>
      </c>
      <c r="C277" s="100" t="s">
        <v>85</v>
      </c>
      <c r="D277" s="100" t="s">
        <v>88</v>
      </c>
      <c r="E277" s="2" t="s">
        <v>413</v>
      </c>
      <c r="F277" s="3" t="s">
        <v>618</v>
      </c>
      <c r="G277" s="3" t="s">
        <v>624</v>
      </c>
    </row>
    <row r="278" spans="1:8" x14ac:dyDescent="0.2">
      <c r="A278" s="1">
        <v>466</v>
      </c>
      <c r="B278" s="3" t="s">
        <v>626</v>
      </c>
      <c r="C278" s="100" t="s">
        <v>69</v>
      </c>
      <c r="D278" s="100" t="s">
        <v>144</v>
      </c>
      <c r="E278" s="2" t="s">
        <v>413</v>
      </c>
      <c r="F278" s="3" t="s">
        <v>618</v>
      </c>
      <c r="G278" s="3" t="s">
        <v>627</v>
      </c>
    </row>
    <row r="279" spans="1:8" x14ac:dyDescent="0.2">
      <c r="A279" s="1">
        <v>467</v>
      </c>
      <c r="B279" s="3" t="s">
        <v>628</v>
      </c>
      <c r="C279" s="100" t="s">
        <v>77</v>
      </c>
      <c r="D279" s="100" t="s">
        <v>144</v>
      </c>
      <c r="E279" s="2" t="s">
        <v>413</v>
      </c>
      <c r="F279" s="3" t="s">
        <v>618</v>
      </c>
      <c r="G279" s="3" t="s">
        <v>624</v>
      </c>
    </row>
    <row r="280" spans="1:8" x14ac:dyDescent="0.2">
      <c r="A280" s="1">
        <v>468</v>
      </c>
      <c r="B280" s="3" t="s">
        <v>629</v>
      </c>
      <c r="C280" s="100" t="s">
        <v>77</v>
      </c>
      <c r="D280" s="100" t="s">
        <v>144</v>
      </c>
      <c r="E280" s="2" t="s">
        <v>413</v>
      </c>
      <c r="F280" s="3" t="s">
        <v>618</v>
      </c>
      <c r="G280" s="3" t="s">
        <v>627</v>
      </c>
    </row>
    <row r="281" spans="1:8" x14ac:dyDescent="0.2">
      <c r="A281" s="1">
        <v>469</v>
      </c>
      <c r="B281" s="3" t="s">
        <v>630</v>
      </c>
      <c r="C281" s="100" t="s">
        <v>69</v>
      </c>
      <c r="D281" s="100" t="s">
        <v>144</v>
      </c>
      <c r="E281" s="2" t="s">
        <v>413</v>
      </c>
      <c r="F281" s="3" t="s">
        <v>621</v>
      </c>
      <c r="G281" s="3" t="s">
        <v>622</v>
      </c>
    </row>
    <row r="282" spans="1:8" x14ac:dyDescent="0.2">
      <c r="A282" s="1">
        <v>496</v>
      </c>
      <c r="B282" s="3" t="s">
        <v>631</v>
      </c>
      <c r="C282" s="100" t="s">
        <v>85</v>
      </c>
      <c r="D282" s="100" t="s">
        <v>88</v>
      </c>
      <c r="E282" s="2" t="s">
        <v>240</v>
      </c>
      <c r="F282" s="3" t="s">
        <v>632</v>
      </c>
      <c r="G282" s="3" t="s">
        <v>633</v>
      </c>
    </row>
    <row r="283" spans="1:8" x14ac:dyDescent="0.2">
      <c r="A283" s="1">
        <v>734</v>
      </c>
      <c r="B283" s="3" t="s">
        <v>695</v>
      </c>
      <c r="C283" s="100" t="s">
        <v>87</v>
      </c>
      <c r="E283" s="2" t="s">
        <v>70</v>
      </c>
      <c r="F283" s="3" t="s">
        <v>696</v>
      </c>
      <c r="G283" s="3" t="s">
        <v>697</v>
      </c>
    </row>
    <row r="284" spans="1:8" x14ac:dyDescent="0.2">
      <c r="A284" s="1">
        <v>736</v>
      </c>
      <c r="B284" s="3" t="s">
        <v>698</v>
      </c>
      <c r="C284" s="100" t="s">
        <v>69</v>
      </c>
      <c r="E284" s="2" t="s">
        <v>70</v>
      </c>
      <c r="F284" s="3" t="s">
        <v>696</v>
      </c>
      <c r="G284" s="3" t="s">
        <v>697</v>
      </c>
    </row>
    <row r="285" spans="1:8" x14ac:dyDescent="0.2">
      <c r="A285" s="1">
        <v>735</v>
      </c>
      <c r="B285" s="3" t="s">
        <v>699</v>
      </c>
      <c r="C285" s="100" t="s">
        <v>85</v>
      </c>
      <c r="E285" s="2" t="s">
        <v>70</v>
      </c>
      <c r="F285" s="3" t="s">
        <v>696</v>
      </c>
      <c r="G285" s="3" t="s">
        <v>697</v>
      </c>
    </row>
    <row r="286" spans="1:8" s="25" customFormat="1" x14ac:dyDescent="0.2">
      <c r="A286" s="1"/>
      <c r="B286" s="3"/>
      <c r="C286" s="100"/>
      <c r="D286" s="100"/>
      <c r="E286" s="2"/>
      <c r="F286" s="3"/>
      <c r="G286" s="3"/>
      <c r="H286" s="3"/>
    </row>
    <row r="287" spans="1:8" s="25" customFormat="1" x14ac:dyDescent="0.2">
      <c r="A287" s="1"/>
      <c r="B287" s="3"/>
      <c r="C287" s="100"/>
      <c r="D287" s="100"/>
      <c r="E287" s="2"/>
      <c r="F287" s="3"/>
      <c r="G287" s="3"/>
      <c r="H287" s="3"/>
    </row>
    <row r="288" spans="1:8" s="93" customFormat="1" x14ac:dyDescent="0.2">
      <c r="A288" s="1"/>
      <c r="B288" s="3"/>
      <c r="C288" s="100"/>
      <c r="D288" s="100"/>
      <c r="E288" s="2"/>
      <c r="F288" s="3"/>
      <c r="G288" s="3"/>
      <c r="H288" s="3"/>
    </row>
    <row r="289" spans="1:8" s="22" customFormat="1" x14ac:dyDescent="0.2">
      <c r="A289" s="1"/>
      <c r="B289" s="3"/>
      <c r="C289" s="100"/>
      <c r="D289" s="100"/>
      <c r="E289" s="2"/>
      <c r="F289" s="3"/>
      <c r="G289" s="3"/>
      <c r="H289" s="3"/>
    </row>
    <row r="290" spans="1:8" s="93" customFormat="1" x14ac:dyDescent="0.2">
      <c r="A290" s="1"/>
      <c r="B290" s="3"/>
      <c r="C290" s="100"/>
      <c r="D290" s="100"/>
      <c r="E290" s="2"/>
      <c r="F290" s="3"/>
      <c r="G290" s="3"/>
      <c r="H290" s="3"/>
    </row>
    <row r="291" spans="1:8" s="93" customFormat="1" x14ac:dyDescent="0.2">
      <c r="A291" s="1"/>
      <c r="B291" s="3"/>
      <c r="C291" s="100"/>
      <c r="D291" s="100"/>
      <c r="E291" s="2"/>
      <c r="F291" s="3"/>
      <c r="G291" s="3"/>
      <c r="H291" s="3"/>
    </row>
    <row r="292" spans="1:8" s="25" customFormat="1" x14ac:dyDescent="0.2">
      <c r="A292" s="1"/>
      <c r="B292" s="3"/>
      <c r="C292" s="100"/>
      <c r="D292" s="100"/>
      <c r="E292" s="2"/>
      <c r="F292" s="3"/>
      <c r="G292" s="3"/>
      <c r="H292" s="3"/>
    </row>
    <row r="293" spans="1:8" s="22" customFormat="1" x14ac:dyDescent="0.2">
      <c r="A293" s="1"/>
      <c r="B293" s="3"/>
      <c r="C293" s="100"/>
      <c r="D293" s="100"/>
      <c r="E293" s="2"/>
      <c r="F293" s="3"/>
      <c r="G293" s="3"/>
      <c r="H293" s="3"/>
    </row>
    <row r="294" spans="1:8" s="8" customFormat="1" x14ac:dyDescent="0.2">
      <c r="A294" s="1"/>
      <c r="B294" s="3"/>
      <c r="C294" s="100"/>
      <c r="D294" s="100"/>
      <c r="E294" s="2"/>
      <c r="F294" s="3"/>
      <c r="G294" s="3"/>
      <c r="H294" s="3"/>
    </row>
    <row r="295" spans="1:8" s="12" customFormat="1" x14ac:dyDescent="0.2">
      <c r="A295" s="1"/>
      <c r="B295" s="3"/>
      <c r="C295" s="100"/>
      <c r="D295" s="100"/>
      <c r="E295" s="2"/>
      <c r="F295" s="3"/>
      <c r="G295" s="3"/>
      <c r="H295" s="3"/>
    </row>
    <row r="298" spans="1:8" s="8" customFormat="1" x14ac:dyDescent="0.2">
      <c r="A298" s="1"/>
      <c r="B298" s="3"/>
      <c r="C298" s="100"/>
      <c r="D298" s="100"/>
      <c r="E298" s="2"/>
      <c r="F298" s="3"/>
      <c r="G298" s="3"/>
      <c r="H298" s="3"/>
    </row>
    <row r="367" spans="1:7" x14ac:dyDescent="0.2">
      <c r="A367" s="32"/>
      <c r="B367" s="25"/>
      <c r="C367" s="97"/>
      <c r="D367" s="97"/>
      <c r="E367" s="26"/>
      <c r="F367" s="25"/>
      <c r="G367" s="25"/>
    </row>
    <row r="368" spans="1:7" x14ac:dyDescent="0.2">
      <c r="A368" s="32"/>
      <c r="B368" s="25"/>
      <c r="C368" s="97"/>
      <c r="D368" s="97"/>
      <c r="E368" s="26"/>
      <c r="F368" s="25"/>
      <c r="G368" s="25"/>
    </row>
    <row r="369" spans="1:7" x14ac:dyDescent="0.2">
      <c r="A369" s="32"/>
      <c r="B369" s="25"/>
      <c r="C369" s="97"/>
      <c r="D369" s="97"/>
      <c r="E369" s="26"/>
      <c r="F369" s="25"/>
      <c r="G369" s="25"/>
    </row>
    <row r="370" spans="1:7" x14ac:dyDescent="0.2">
      <c r="A370" s="30"/>
      <c r="B370" s="7"/>
      <c r="C370" s="94"/>
      <c r="D370" s="94"/>
      <c r="E370" s="7"/>
      <c r="F370" s="7"/>
      <c r="G370" s="7"/>
    </row>
    <row r="371" spans="1:7" x14ac:dyDescent="0.2">
      <c r="A371" s="30"/>
      <c r="B371" s="28"/>
      <c r="C371" s="94"/>
      <c r="D371" s="95"/>
      <c r="E371" s="29"/>
      <c r="F371" s="28"/>
      <c r="G371" s="28"/>
    </row>
    <row r="372" spans="1:7" x14ac:dyDescent="0.2">
      <c r="A372" s="30"/>
      <c r="B372" s="28"/>
      <c r="C372" s="94"/>
      <c r="D372" s="96"/>
      <c r="E372" s="29"/>
      <c r="F372" s="28"/>
      <c r="G372" s="28"/>
    </row>
    <row r="373" spans="1:7" x14ac:dyDescent="0.2">
      <c r="A373" s="30"/>
      <c r="B373" s="22"/>
      <c r="C373" s="94"/>
      <c r="D373" s="95"/>
      <c r="E373" s="7"/>
      <c r="F373" s="28"/>
      <c r="G373" s="7"/>
    </row>
    <row r="374" spans="1:7" x14ac:dyDescent="0.2">
      <c r="A374" s="30"/>
      <c r="B374" s="7"/>
      <c r="C374" s="94"/>
      <c r="D374" s="94"/>
      <c r="E374" s="7"/>
      <c r="F374" s="28"/>
      <c r="G374" s="7"/>
    </row>
    <row r="375" spans="1:7" x14ac:dyDescent="0.2">
      <c r="A375" s="30"/>
      <c r="B375" s="28"/>
      <c r="C375" s="94"/>
      <c r="D375" s="96"/>
      <c r="E375" s="29"/>
      <c r="F375" s="28"/>
      <c r="G375" s="28"/>
    </row>
    <row r="376" spans="1:7" x14ac:dyDescent="0.2">
      <c r="A376" s="30"/>
      <c r="B376" s="22"/>
      <c r="C376" s="94"/>
      <c r="D376" s="95"/>
      <c r="E376" s="7"/>
      <c r="F376" s="28"/>
      <c r="G376" s="22"/>
    </row>
    <row r="377" spans="1:7" x14ac:dyDescent="0.2">
      <c r="A377" s="30"/>
      <c r="B377" s="28"/>
      <c r="C377" s="94"/>
      <c r="D377" s="95"/>
      <c r="E377" s="29"/>
      <c r="F377" s="28"/>
      <c r="G377" s="28"/>
    </row>
    <row r="378" spans="1:7" x14ac:dyDescent="0.2">
      <c r="A378" s="30"/>
      <c r="B378" s="22"/>
      <c r="C378" s="94"/>
      <c r="D378" s="95"/>
      <c r="E378" s="7"/>
      <c r="F378" s="22"/>
      <c r="G378" s="22"/>
    </row>
    <row r="379" spans="1:7" x14ac:dyDescent="0.2">
      <c r="A379" s="32"/>
      <c r="B379" s="25"/>
      <c r="C379" s="97"/>
      <c r="D379" s="97"/>
      <c r="E379" s="26"/>
      <c r="F379" s="25"/>
      <c r="G379" s="25"/>
    </row>
    <row r="380" spans="1:7" x14ac:dyDescent="0.2">
      <c r="A380" s="30"/>
      <c r="B380" s="7"/>
      <c r="C380" s="94"/>
      <c r="D380" s="94"/>
      <c r="E380" s="7"/>
      <c r="F380" s="7"/>
      <c r="G380" s="7"/>
    </row>
    <row r="496" spans="2:7" x14ac:dyDescent="0.2">
      <c r="B496" s="2"/>
      <c r="C496" s="141"/>
      <c r="D496" s="141"/>
      <c r="F496" s="2"/>
      <c r="G496" s="2"/>
    </row>
    <row r="497" spans="1:7" x14ac:dyDescent="0.2">
      <c r="C497" s="141"/>
    </row>
    <row r="498" spans="1:7" x14ac:dyDescent="0.2">
      <c r="C498" s="141"/>
    </row>
    <row r="501" spans="1:7" x14ac:dyDescent="0.2">
      <c r="B501" s="2"/>
      <c r="C501" s="141"/>
      <c r="D501" s="141"/>
      <c r="G501" s="2"/>
    </row>
    <row r="502" spans="1:7" x14ac:dyDescent="0.2">
      <c r="B502" s="2"/>
      <c r="C502" s="141"/>
      <c r="D502" s="141"/>
      <c r="F502" s="2"/>
      <c r="G502" s="2"/>
    </row>
    <row r="503" spans="1:7" s="12" customFormat="1" x14ac:dyDescent="0.2">
      <c r="A503" s="30"/>
      <c r="B503" s="22"/>
      <c r="C503" s="94"/>
      <c r="D503" s="95"/>
      <c r="E503" s="7"/>
      <c r="F503" s="22"/>
      <c r="G503" s="22"/>
    </row>
    <row r="504" spans="1:7" s="8" customFormat="1" x14ac:dyDescent="0.2">
      <c r="A504" s="30"/>
      <c r="B504" s="22"/>
      <c r="C504" s="94"/>
      <c r="D504" s="95"/>
      <c r="E504" s="7"/>
      <c r="F504" s="22"/>
      <c r="G504" s="22"/>
    </row>
    <row r="507" spans="1:7" s="12" customFormat="1" x14ac:dyDescent="0.2">
      <c r="A507" s="5"/>
      <c r="B507" s="8"/>
      <c r="C507" s="98"/>
      <c r="D507" s="99"/>
      <c r="E507" s="6"/>
      <c r="F507" s="8"/>
      <c r="G507" s="8"/>
    </row>
    <row r="510" spans="1:7" ht="18" customHeight="1" x14ac:dyDescent="0.2">
      <c r="A510" s="5"/>
      <c r="B510" s="17"/>
      <c r="C510" s="98"/>
      <c r="D510" s="99"/>
      <c r="E510" s="18"/>
      <c r="F510" s="17"/>
      <c r="G510" s="17"/>
    </row>
    <row r="511" spans="1:7" s="12" customFormat="1" x14ac:dyDescent="0.2">
      <c r="A511" s="5"/>
      <c r="B511" s="8"/>
      <c r="C511" s="98"/>
      <c r="D511" s="99"/>
      <c r="E511" s="18"/>
      <c r="F511" s="8"/>
      <c r="G511" s="8"/>
    </row>
    <row r="512" spans="1:7" s="12" customFormat="1" x14ac:dyDescent="0.2">
      <c r="A512" s="5"/>
      <c r="B512" s="8"/>
      <c r="C512" s="98"/>
      <c r="D512" s="99"/>
      <c r="E512" s="18"/>
      <c r="F512" s="8"/>
      <c r="G512" s="8"/>
    </row>
    <row r="513" spans="1:7" x14ac:dyDescent="0.2">
      <c r="E513" s="18"/>
    </row>
    <row r="515" spans="1:7" x14ac:dyDescent="0.2">
      <c r="A515" s="5"/>
      <c r="B515" s="17"/>
      <c r="C515" s="98"/>
      <c r="D515" s="99"/>
      <c r="E515" s="18"/>
      <c r="F515" s="17"/>
      <c r="G515" s="17"/>
    </row>
    <row r="516" spans="1:7" s="8" customFormat="1" x14ac:dyDescent="0.2">
      <c r="A516" s="5"/>
      <c r="C516" s="98"/>
      <c r="D516" s="99"/>
      <c r="E516" s="6"/>
    </row>
    <row r="517" spans="1:7" x14ac:dyDescent="0.2">
      <c r="A517" s="5"/>
      <c r="B517" s="17"/>
      <c r="C517" s="98"/>
      <c r="D517" s="99"/>
      <c r="E517" s="18"/>
      <c r="F517" s="17"/>
      <c r="G517" s="17"/>
    </row>
    <row r="518" spans="1:7" x14ac:dyDescent="0.2">
      <c r="A518" s="5"/>
      <c r="B518" s="17"/>
      <c r="C518" s="98"/>
      <c r="D518" s="99"/>
      <c r="E518" s="18"/>
      <c r="F518" s="17"/>
      <c r="G518" s="17"/>
    </row>
    <row r="520" spans="1:7" x14ac:dyDescent="0.2">
      <c r="A520" s="5"/>
      <c r="B520" s="17"/>
      <c r="C520" s="98"/>
      <c r="D520" s="99"/>
      <c r="E520" s="18"/>
      <c r="F520" s="17"/>
      <c r="G520" s="17"/>
    </row>
    <row r="521" spans="1:7" s="24" customFormat="1" x14ac:dyDescent="0.2">
      <c r="A521" s="41"/>
      <c r="B521" s="19"/>
      <c r="C521" s="99"/>
      <c r="D521" s="99"/>
      <c r="E521" s="20"/>
      <c r="F521" s="19"/>
      <c r="G521" s="20"/>
    </row>
    <row r="522" spans="1:7" x14ac:dyDescent="0.2">
      <c r="A522" s="5"/>
      <c r="B522" s="17"/>
      <c r="C522" s="98"/>
      <c r="D522" s="101"/>
      <c r="E522" s="18"/>
      <c r="F522" s="17"/>
      <c r="G522" s="17"/>
    </row>
    <row r="523" spans="1:7" s="8" customFormat="1" x14ac:dyDescent="0.2">
      <c r="A523" s="5"/>
      <c r="B523" s="7"/>
      <c r="C523" s="98"/>
      <c r="D523" s="99"/>
      <c r="E523" s="6"/>
    </row>
    <row r="524" spans="1:7" s="12" customFormat="1" x14ac:dyDescent="0.2">
      <c r="A524" s="5"/>
      <c r="B524" s="8"/>
      <c r="C524" s="98"/>
      <c r="D524" s="99"/>
      <c r="E524" s="6"/>
      <c r="F524" s="8"/>
      <c r="G524" s="8"/>
    </row>
    <row r="526" spans="1:7" x14ac:dyDescent="0.2">
      <c r="A526" s="5"/>
      <c r="B526" s="17"/>
      <c r="C526" s="98"/>
      <c r="D526" s="101"/>
      <c r="E526" s="18"/>
      <c r="F526" s="17"/>
      <c r="G526" s="17"/>
    </row>
    <row r="527" spans="1:7" s="12" customFormat="1" x14ac:dyDescent="0.2">
      <c r="A527" s="5"/>
      <c r="B527" s="8"/>
      <c r="C527" s="98"/>
      <c r="D527" s="99"/>
      <c r="E527" s="6"/>
      <c r="F527" s="8"/>
      <c r="G527" s="8"/>
    </row>
    <row r="529" spans="1:7" s="8" customFormat="1" x14ac:dyDescent="0.2">
      <c r="A529" s="5"/>
      <c r="B529" s="6"/>
      <c r="C529" s="98"/>
      <c r="D529" s="98"/>
      <c r="E529" s="6"/>
      <c r="F529" s="6"/>
      <c r="G529" s="6"/>
    </row>
    <row r="530" spans="1:7" s="12" customFormat="1" x14ac:dyDescent="0.2">
      <c r="A530" s="5"/>
      <c r="B530" s="8"/>
      <c r="C530" s="98"/>
      <c r="D530" s="99"/>
      <c r="E530" s="6"/>
      <c r="F530" s="8"/>
      <c r="G530" s="8"/>
    </row>
    <row r="531" spans="1:7" x14ac:dyDescent="0.2">
      <c r="A531" s="5"/>
      <c r="B531" s="17"/>
      <c r="C531" s="98"/>
      <c r="D531" s="101"/>
      <c r="E531" s="18"/>
      <c r="F531" s="17"/>
      <c r="G531" s="17"/>
    </row>
    <row r="533" spans="1:7" x14ac:dyDescent="0.2">
      <c r="A533" s="5"/>
      <c r="B533" s="17"/>
      <c r="C533" s="98"/>
      <c r="D533" s="99"/>
      <c r="E533" s="18"/>
      <c r="F533" s="17"/>
      <c r="G533" s="17"/>
    </row>
    <row r="534" spans="1:7" s="12" customFormat="1" x14ac:dyDescent="0.2">
      <c r="A534" s="5"/>
      <c r="B534" s="8"/>
      <c r="C534" s="98"/>
      <c r="D534" s="99"/>
      <c r="E534" s="6"/>
      <c r="F534" s="8"/>
      <c r="G534" s="8"/>
    </row>
    <row r="535" spans="1:7" s="24" customFormat="1" x14ac:dyDescent="0.2">
      <c r="A535" s="41"/>
      <c r="B535" s="19"/>
      <c r="C535" s="99"/>
      <c r="D535" s="99"/>
      <c r="E535" s="20"/>
      <c r="F535" s="19"/>
      <c r="G535" s="20"/>
    </row>
    <row r="536" spans="1:7" x14ac:dyDescent="0.2">
      <c r="A536" s="5"/>
      <c r="B536" s="17"/>
      <c r="C536" s="98"/>
      <c r="D536" s="99"/>
      <c r="E536" s="18"/>
      <c r="F536" s="17"/>
      <c r="G536" s="17"/>
    </row>
    <row r="537" spans="1:7" x14ac:dyDescent="0.2">
      <c r="A537" s="5"/>
      <c r="B537" s="17"/>
      <c r="C537" s="98"/>
      <c r="D537" s="99"/>
      <c r="E537" s="18"/>
      <c r="F537" s="17"/>
      <c r="G537" s="17"/>
    </row>
    <row r="539" spans="1:7" x14ac:dyDescent="0.2">
      <c r="A539" s="5"/>
      <c r="B539" s="17"/>
      <c r="C539" s="98"/>
      <c r="D539" s="101"/>
      <c r="E539" s="18"/>
      <c r="F539" s="17"/>
      <c r="G539" s="17"/>
    </row>
    <row r="540" spans="1:7" s="8" customFormat="1" x14ac:dyDescent="0.2">
      <c r="A540" s="5"/>
      <c r="B540" s="6"/>
      <c r="C540" s="98"/>
      <c r="D540" s="98"/>
      <c r="E540" s="6"/>
      <c r="F540" s="6"/>
      <c r="G540" s="6"/>
    </row>
    <row r="541" spans="1:7" x14ac:dyDescent="0.2">
      <c r="A541" s="5"/>
      <c r="B541" s="17"/>
      <c r="C541" s="98"/>
      <c r="D541" s="101"/>
      <c r="E541" s="18"/>
      <c r="F541" s="17"/>
      <c r="G541" s="17"/>
    </row>
    <row r="542" spans="1:7" s="8" customFormat="1" x14ac:dyDescent="0.2">
      <c r="A542" s="5"/>
      <c r="C542" s="98"/>
      <c r="D542" s="99"/>
      <c r="E542" s="6"/>
    </row>
    <row r="543" spans="1:7" s="24" customFormat="1" x14ac:dyDescent="0.2">
      <c r="A543" s="41"/>
      <c r="B543" s="19"/>
      <c r="C543" s="99"/>
      <c r="D543" s="99"/>
      <c r="E543" s="20"/>
      <c r="F543" s="19"/>
      <c r="G543" s="13"/>
    </row>
    <row r="544" spans="1:7" x14ac:dyDescent="0.2">
      <c r="A544" s="5"/>
      <c r="B544" s="17"/>
      <c r="C544" s="98"/>
      <c r="D544" s="99"/>
      <c r="E544" s="18"/>
      <c r="F544" s="17"/>
      <c r="G544" s="17"/>
    </row>
    <row r="545" spans="1:7" s="8" customFormat="1" x14ac:dyDescent="0.2">
      <c r="A545" s="5"/>
      <c r="B545" s="6"/>
      <c r="C545" s="98"/>
      <c r="D545" s="98"/>
      <c r="E545" s="6"/>
      <c r="F545" s="6"/>
      <c r="G545" s="6"/>
    </row>
    <row r="546" spans="1:7" s="22" customFormat="1" x14ac:dyDescent="0.2">
      <c r="A546" s="30"/>
      <c r="B546" s="7"/>
      <c r="C546" s="94"/>
      <c r="D546" s="94"/>
      <c r="E546" s="7"/>
      <c r="F546" s="7"/>
      <c r="G546" s="7"/>
    </row>
    <row r="547" spans="1:7" x14ac:dyDescent="0.2">
      <c r="A547" s="5"/>
      <c r="B547" s="17"/>
      <c r="C547" s="98"/>
      <c r="D547" s="99"/>
      <c r="E547" s="18"/>
      <c r="F547" s="17"/>
      <c r="G547" s="17"/>
    </row>
    <row r="548" spans="1:7" s="8" customFormat="1" x14ac:dyDescent="0.2">
      <c r="A548" s="5"/>
      <c r="B548" s="7"/>
      <c r="C548" s="98"/>
      <c r="D548" s="99"/>
      <c r="E548" s="6"/>
      <c r="F548" s="7"/>
      <c r="G548" s="7"/>
    </row>
    <row r="549" spans="1:7" x14ac:dyDescent="0.2">
      <c r="A549" s="5"/>
      <c r="B549" s="17"/>
      <c r="C549" s="98"/>
      <c r="D549" s="101"/>
      <c r="E549" s="18"/>
      <c r="F549" s="17"/>
      <c r="G549" s="17"/>
    </row>
    <row r="551" spans="1:7" s="8" customFormat="1" x14ac:dyDescent="0.2">
      <c r="A551" s="30"/>
      <c r="B551" s="7"/>
      <c r="C551" s="94"/>
      <c r="D551" s="95"/>
      <c r="E551" s="6"/>
      <c r="F551" s="7"/>
      <c r="G551" s="7"/>
    </row>
    <row r="552" spans="1:7" x14ac:dyDescent="0.2">
      <c r="A552" s="5"/>
      <c r="B552" s="17"/>
      <c r="C552" s="98"/>
      <c r="D552" s="101"/>
      <c r="E552" s="18"/>
      <c r="F552" s="18"/>
      <c r="G552" s="17"/>
    </row>
    <row r="553" spans="1:7" x14ac:dyDescent="0.2">
      <c r="A553" s="5"/>
      <c r="B553" s="17"/>
      <c r="C553" s="98"/>
      <c r="D553" s="101"/>
      <c r="E553" s="18"/>
      <c r="F553" s="17"/>
      <c r="G553" s="17"/>
    </row>
    <row r="554" spans="1:7" s="8" customFormat="1" x14ac:dyDescent="0.2">
      <c r="A554" s="30"/>
      <c r="B554" s="7"/>
      <c r="C554" s="94"/>
      <c r="D554" s="94"/>
      <c r="E554" s="6"/>
      <c r="F554" s="6"/>
      <c r="G554" s="6"/>
    </row>
    <row r="555" spans="1:7" s="8" customFormat="1" x14ac:dyDescent="0.2">
      <c r="A555" s="5"/>
      <c r="B555" s="6"/>
      <c r="C555" s="98"/>
      <c r="D555" s="98"/>
      <c r="E555" s="6"/>
      <c r="F555" s="6"/>
      <c r="G555" s="6"/>
    </row>
    <row r="556" spans="1:7" s="8" customFormat="1" x14ac:dyDescent="0.2">
      <c r="A556" s="5"/>
      <c r="C556" s="98"/>
      <c r="D556" s="99"/>
      <c r="E556" s="6"/>
    </row>
    <row r="558" spans="1:7" s="12" customFormat="1" x14ac:dyDescent="0.2">
      <c r="A558" s="5"/>
      <c r="B558" s="8"/>
      <c r="C558" s="98"/>
      <c r="D558" s="99"/>
      <c r="E558" s="6"/>
      <c r="F558" s="8"/>
      <c r="G558" s="8"/>
    </row>
    <row r="559" spans="1:7" s="12" customFormat="1" x14ac:dyDescent="0.2">
      <c r="A559" s="5"/>
      <c r="B559" s="8"/>
      <c r="C559" s="98"/>
      <c r="D559" s="99"/>
      <c r="E559" s="6"/>
      <c r="F559" s="8"/>
      <c r="G559" s="8"/>
    </row>
    <row r="561" spans="1:7" x14ac:dyDescent="0.2">
      <c r="A561" s="5"/>
      <c r="B561" s="17"/>
      <c r="C561" s="98"/>
      <c r="D561" s="98"/>
      <c r="E561" s="18"/>
      <c r="F561" s="17"/>
      <c r="G561" s="17"/>
    </row>
    <row r="563" spans="1:7" x14ac:dyDescent="0.2">
      <c r="A563" s="5"/>
      <c r="B563" s="17"/>
      <c r="C563" s="98"/>
      <c r="D563" s="101"/>
      <c r="E563" s="18"/>
      <c r="F563" s="17"/>
      <c r="G563" s="17"/>
    </row>
    <row r="564" spans="1:7" x14ac:dyDescent="0.2">
      <c r="A564" s="5"/>
      <c r="B564" s="17"/>
      <c r="C564" s="98"/>
      <c r="D564" s="101"/>
      <c r="E564" s="18"/>
      <c r="F564" s="17"/>
      <c r="G564" s="17"/>
    </row>
    <row r="566" spans="1:7" s="8" customFormat="1" x14ac:dyDescent="0.2">
      <c r="A566" s="5"/>
      <c r="B566" s="6"/>
      <c r="C566" s="98"/>
      <c r="D566" s="98"/>
      <c r="E566" s="6"/>
      <c r="F566" s="6"/>
      <c r="G566" s="6"/>
    </row>
    <row r="568" spans="1:7" s="8" customFormat="1" x14ac:dyDescent="0.2">
      <c r="A568" s="5"/>
      <c r="B568" s="7"/>
      <c r="C568" s="98"/>
      <c r="D568" s="99"/>
      <c r="E568" s="6"/>
      <c r="F568" s="7"/>
      <c r="G568" s="7"/>
    </row>
    <row r="569" spans="1:7" x14ac:dyDescent="0.2">
      <c r="A569" s="5"/>
      <c r="B569" s="17"/>
      <c r="C569" s="98"/>
      <c r="D569" s="99"/>
      <c r="E569" s="18"/>
      <c r="F569" s="17"/>
      <c r="G569" s="17"/>
    </row>
    <row r="570" spans="1:7" x14ac:dyDescent="0.2">
      <c r="A570" s="5"/>
      <c r="B570" s="17"/>
      <c r="C570" s="98"/>
      <c r="D570" s="101"/>
      <c r="E570" s="18"/>
      <c r="F570" s="17"/>
      <c r="G570" s="17"/>
    </row>
    <row r="571" spans="1:7" x14ac:dyDescent="0.2">
      <c r="A571" s="5"/>
      <c r="B571" s="17"/>
      <c r="C571" s="98"/>
      <c r="D571" s="99"/>
      <c r="E571" s="18"/>
      <c r="F571" s="17"/>
      <c r="G571" s="17"/>
    </row>
    <row r="572" spans="1:7" x14ac:dyDescent="0.2">
      <c r="A572" s="5"/>
      <c r="B572" s="17"/>
      <c r="C572" s="98"/>
      <c r="D572" s="101"/>
      <c r="E572" s="18"/>
      <c r="F572" s="17"/>
      <c r="G572" s="17"/>
    </row>
    <row r="573" spans="1:7" s="12" customFormat="1" x14ac:dyDescent="0.2">
      <c r="A573" s="5"/>
      <c r="B573" s="8"/>
      <c r="C573" s="98"/>
      <c r="D573" s="99"/>
      <c r="E573" s="6"/>
      <c r="F573" s="8"/>
      <c r="G573" s="8"/>
    </row>
    <row r="575" spans="1:7" x14ac:dyDescent="0.2">
      <c r="A575" s="5"/>
      <c r="B575" s="17"/>
      <c r="C575" s="98"/>
      <c r="D575" s="99"/>
      <c r="E575" s="18"/>
      <c r="F575" s="17"/>
      <c r="G575" s="17"/>
    </row>
    <row r="577" spans="1:7" s="8" customFormat="1" x14ac:dyDescent="0.2">
      <c r="A577" s="5"/>
      <c r="C577" s="98"/>
      <c r="D577" s="99"/>
      <c r="E577" s="6"/>
    </row>
    <row r="578" spans="1:7" s="8" customFormat="1" x14ac:dyDescent="0.2">
      <c r="A578" s="5"/>
      <c r="B578" s="7"/>
      <c r="C578" s="98"/>
      <c r="D578" s="99"/>
      <c r="E578" s="6"/>
      <c r="F578" s="7"/>
      <c r="G578" s="7"/>
    </row>
    <row r="579" spans="1:7" s="24" customFormat="1" x14ac:dyDescent="0.2">
      <c r="A579" s="41"/>
      <c r="B579" s="19"/>
      <c r="C579" s="99"/>
      <c r="D579" s="99"/>
      <c r="E579" s="20"/>
      <c r="F579" s="19"/>
      <c r="G579" s="20"/>
    </row>
    <row r="580" spans="1:7" s="8" customFormat="1" x14ac:dyDescent="0.2">
      <c r="A580" s="5"/>
      <c r="B580" s="6"/>
      <c r="C580" s="98"/>
      <c r="D580" s="98"/>
      <c r="E580" s="6"/>
      <c r="F580" s="6"/>
      <c r="G580" s="6"/>
    </row>
    <row r="582" spans="1:7" s="8" customFormat="1" x14ac:dyDescent="0.2">
      <c r="A582" s="5"/>
      <c r="C582" s="99"/>
      <c r="D582" s="99"/>
      <c r="E582" s="6"/>
    </row>
    <row r="583" spans="1:7" x14ac:dyDescent="0.2">
      <c r="A583" s="5"/>
      <c r="B583" s="17"/>
      <c r="C583" s="98"/>
      <c r="D583" s="99"/>
      <c r="E583" s="18"/>
      <c r="F583" s="17"/>
      <c r="G583" s="17"/>
    </row>
    <row r="584" spans="1:7" s="8" customFormat="1" x14ac:dyDescent="0.2">
      <c r="A584" s="5"/>
      <c r="B584" s="19"/>
      <c r="C584" s="99"/>
      <c r="D584" s="99"/>
      <c r="E584" s="20"/>
      <c r="F584" s="19"/>
      <c r="G584" s="20"/>
    </row>
    <row r="586" spans="1:7" s="8" customFormat="1" x14ac:dyDescent="0.2">
      <c r="A586" s="30"/>
      <c r="B586" s="7"/>
      <c r="C586" s="94"/>
      <c r="D586" s="95"/>
      <c r="E586" s="6"/>
      <c r="G586" s="7"/>
    </row>
    <row r="588" spans="1:7" x14ac:dyDescent="0.2">
      <c r="A588" s="5"/>
      <c r="B588" s="17"/>
      <c r="C588" s="98"/>
      <c r="D588" s="101"/>
      <c r="E588" s="18"/>
      <c r="F588" s="17"/>
      <c r="G588" s="17"/>
    </row>
    <row r="589" spans="1:7" x14ac:dyDescent="0.2">
      <c r="A589" s="5"/>
      <c r="B589" s="17"/>
      <c r="C589" s="98"/>
      <c r="D589" s="99"/>
      <c r="E589" s="18"/>
      <c r="F589" s="17"/>
      <c r="G589" s="17"/>
    </row>
    <row r="590" spans="1:7" x14ac:dyDescent="0.2">
      <c r="A590" s="5"/>
      <c r="B590" s="17"/>
      <c r="C590" s="98"/>
      <c r="D590" s="99"/>
      <c r="E590" s="18"/>
      <c r="F590" s="17"/>
      <c r="G590" s="17"/>
    </row>
    <row r="591" spans="1:7" s="8" customFormat="1" x14ac:dyDescent="0.2">
      <c r="A591" s="5"/>
      <c r="B591" s="7"/>
      <c r="C591" s="98"/>
      <c r="D591" s="99"/>
      <c r="E591" s="6"/>
      <c r="F591" s="7"/>
      <c r="G591" s="7"/>
    </row>
    <row r="593" spans="1:7" s="12" customFormat="1" x14ac:dyDescent="0.2">
      <c r="A593" s="5"/>
      <c r="B593" s="8"/>
      <c r="C593" s="98"/>
      <c r="D593" s="99"/>
      <c r="E593" s="6"/>
      <c r="F593" s="8"/>
      <c r="G593" s="8"/>
    </row>
    <row r="594" spans="1:7" x14ac:dyDescent="0.2">
      <c r="A594" s="5"/>
      <c r="B594" s="17"/>
      <c r="C594" s="98"/>
      <c r="D594" s="99"/>
      <c r="E594" s="18"/>
      <c r="F594" s="17"/>
      <c r="G594" s="17"/>
    </row>
    <row r="595" spans="1:7" s="12" customFormat="1" x14ac:dyDescent="0.2">
      <c r="A595" s="5"/>
      <c r="B595" s="8"/>
      <c r="C595" s="98"/>
      <c r="D595" s="99"/>
      <c r="E595" s="6"/>
      <c r="F595" s="8"/>
      <c r="G595" s="8"/>
    </row>
    <row r="596" spans="1:7" s="8" customFormat="1" x14ac:dyDescent="0.2">
      <c r="A596" s="5"/>
      <c r="C596" s="98"/>
      <c r="D596" s="99"/>
      <c r="E596" s="6"/>
    </row>
    <row r="600" spans="1:7" x14ac:dyDescent="0.2">
      <c r="A600" s="5"/>
      <c r="B600" s="17"/>
      <c r="C600" s="98"/>
      <c r="D600" s="99"/>
      <c r="E600" s="18"/>
      <c r="F600" s="17"/>
      <c r="G600" s="17"/>
    </row>
    <row r="601" spans="1:7" x14ac:dyDescent="0.2">
      <c r="A601" s="5"/>
      <c r="B601" s="17"/>
      <c r="C601" s="98"/>
      <c r="D601" s="99"/>
      <c r="E601" s="18"/>
      <c r="F601" s="17"/>
      <c r="G601" s="17"/>
    </row>
    <row r="602" spans="1:7" x14ac:dyDescent="0.2">
      <c r="A602" s="5"/>
      <c r="B602" s="17"/>
      <c r="C602" s="98"/>
      <c r="D602" s="101"/>
      <c r="E602" s="18"/>
      <c r="F602" s="17"/>
      <c r="G602" s="17"/>
    </row>
    <row r="603" spans="1:7" s="12" customFormat="1" x14ac:dyDescent="0.2">
      <c r="A603" s="5"/>
      <c r="B603" s="8"/>
      <c r="C603" s="98"/>
      <c r="D603" s="99"/>
      <c r="E603" s="6"/>
      <c r="F603" s="8"/>
      <c r="G603" s="8"/>
    </row>
    <row r="604" spans="1:7" s="8" customFormat="1" x14ac:dyDescent="0.2">
      <c r="A604" s="5"/>
      <c r="C604" s="98"/>
      <c r="D604" s="99"/>
      <c r="E604" s="6"/>
    </row>
    <row r="605" spans="1:7" s="8" customFormat="1" x14ac:dyDescent="0.2">
      <c r="A605" s="5"/>
      <c r="B605" s="6"/>
      <c r="C605" s="98"/>
      <c r="D605" s="98"/>
      <c r="E605" s="6"/>
      <c r="F605" s="6"/>
      <c r="G605" s="6"/>
    </row>
    <row r="606" spans="1:7" s="8" customFormat="1" x14ac:dyDescent="0.2">
      <c r="A606" s="5"/>
      <c r="B606" s="6"/>
      <c r="C606" s="98"/>
      <c r="D606" s="98"/>
      <c r="E606" s="6"/>
      <c r="F606" s="6"/>
      <c r="G606" s="6"/>
    </row>
    <row r="608" spans="1:7" s="8" customFormat="1" x14ac:dyDescent="0.2">
      <c r="A608" s="5"/>
      <c r="B608" s="6"/>
      <c r="C608" s="98"/>
      <c r="D608" s="98"/>
      <c r="E608" s="6"/>
      <c r="F608" s="6"/>
      <c r="G608" s="6"/>
    </row>
    <row r="610" spans="1:7" s="8" customFormat="1" x14ac:dyDescent="0.2">
      <c r="A610" s="5"/>
      <c r="B610" s="7"/>
      <c r="C610" s="98"/>
      <c r="D610" s="99"/>
      <c r="E610" s="6"/>
      <c r="G610" s="3"/>
    </row>
    <row r="611" spans="1:7" x14ac:dyDescent="0.2">
      <c r="A611" s="5"/>
      <c r="B611" s="17"/>
      <c r="C611" s="98"/>
      <c r="D611" s="99"/>
      <c r="E611" s="18"/>
      <c r="F611" s="17"/>
      <c r="G611" s="17"/>
    </row>
    <row r="612" spans="1:7" s="8" customFormat="1" x14ac:dyDescent="0.2">
      <c r="A612" s="5"/>
      <c r="B612" s="7"/>
      <c r="C612" s="98"/>
      <c r="D612" s="99"/>
      <c r="E612" s="6"/>
      <c r="F612" s="7"/>
      <c r="G612" s="7"/>
    </row>
    <row r="613" spans="1:7" s="25" customFormat="1" x14ac:dyDescent="0.2">
      <c r="A613" s="32"/>
      <c r="C613" s="97"/>
      <c r="D613" s="97"/>
      <c r="E613" s="26"/>
    </row>
    <row r="614" spans="1:7" x14ac:dyDescent="0.2">
      <c r="A614" s="5"/>
      <c r="B614" s="17"/>
      <c r="C614" s="98"/>
      <c r="D614" s="99"/>
      <c r="E614" s="18"/>
      <c r="F614" s="17"/>
      <c r="G614" s="17"/>
    </row>
    <row r="616" spans="1:7" x14ac:dyDescent="0.2">
      <c r="A616" s="5"/>
      <c r="B616" s="17"/>
      <c r="C616" s="98"/>
      <c r="D616" s="99"/>
      <c r="E616" s="18"/>
      <c r="F616" s="17"/>
      <c r="G616" s="17"/>
    </row>
    <row r="617" spans="1:7" s="8" customFormat="1" x14ac:dyDescent="0.2">
      <c r="A617" s="5"/>
      <c r="B617" s="6"/>
      <c r="C617" s="98"/>
      <c r="D617" s="98"/>
      <c r="E617" s="6"/>
      <c r="F617" s="7"/>
      <c r="G617" s="6"/>
    </row>
    <row r="618" spans="1:7" s="8" customFormat="1" x14ac:dyDescent="0.2">
      <c r="A618" s="5"/>
      <c r="B618" s="7"/>
      <c r="C618" s="98"/>
      <c r="D618" s="99"/>
      <c r="E618" s="6"/>
      <c r="F618" s="7"/>
    </row>
    <row r="620" spans="1:7" x14ac:dyDescent="0.2">
      <c r="A620" s="5"/>
      <c r="B620" s="17"/>
      <c r="C620" s="98"/>
      <c r="D620" s="101"/>
      <c r="E620" s="18"/>
      <c r="F620" s="17"/>
      <c r="G620" s="17"/>
    </row>
    <row r="623" spans="1:7" x14ac:dyDescent="0.2">
      <c r="A623" s="5"/>
      <c r="B623" s="17"/>
      <c r="C623" s="98"/>
      <c r="D623" s="99"/>
      <c r="E623" s="18"/>
      <c r="F623" s="17"/>
      <c r="G623" s="17"/>
    </row>
    <row r="624" spans="1:7" s="25" customFormat="1" x14ac:dyDescent="0.2">
      <c r="A624" s="32"/>
      <c r="C624" s="97"/>
      <c r="D624" s="97"/>
      <c r="E624" s="26"/>
    </row>
    <row r="625" spans="1:7" s="12" customFormat="1" x14ac:dyDescent="0.2">
      <c r="A625" s="5"/>
      <c r="B625" s="8"/>
      <c r="C625" s="98"/>
      <c r="D625" s="99"/>
      <c r="E625" s="6"/>
      <c r="F625" s="8"/>
      <c r="G625" s="8"/>
    </row>
    <row r="626" spans="1:7" s="8" customFormat="1" x14ac:dyDescent="0.2">
      <c r="A626" s="5"/>
      <c r="B626" s="7"/>
      <c r="C626" s="98"/>
      <c r="D626" s="99"/>
      <c r="E626" s="6"/>
      <c r="G626" s="7"/>
    </row>
    <row r="627" spans="1:7" x14ac:dyDescent="0.2">
      <c r="A627" s="5"/>
      <c r="B627" s="17"/>
      <c r="C627" s="98"/>
      <c r="D627" s="99"/>
      <c r="E627" s="18"/>
      <c r="F627" s="17"/>
      <c r="G627" s="17"/>
    </row>
    <row r="628" spans="1:7" x14ac:dyDescent="0.2">
      <c r="A628" s="5"/>
      <c r="B628" s="17"/>
      <c r="C628" s="98"/>
      <c r="D628" s="99"/>
      <c r="E628" s="18"/>
      <c r="F628" s="17"/>
      <c r="G628" s="17"/>
    </row>
    <row r="629" spans="1:7" x14ac:dyDescent="0.2">
      <c r="A629" s="5"/>
      <c r="B629" s="17"/>
      <c r="C629" s="98"/>
      <c r="D629" s="99"/>
      <c r="E629" s="18"/>
      <c r="F629" s="17"/>
      <c r="G629" s="17"/>
    </row>
    <row r="630" spans="1:7" s="8" customFormat="1" x14ac:dyDescent="0.2">
      <c r="A630" s="30"/>
      <c r="B630" s="7"/>
      <c r="C630" s="94"/>
      <c r="D630" s="94"/>
      <c r="E630" s="6"/>
      <c r="F630" s="6"/>
      <c r="G630" s="6"/>
    </row>
    <row r="631" spans="1:7" s="12" customFormat="1" x14ac:dyDescent="0.2">
      <c r="A631" s="5"/>
      <c r="B631" s="8"/>
      <c r="C631" s="98"/>
      <c r="D631" s="99"/>
      <c r="E631" s="6"/>
      <c r="F631" s="8"/>
      <c r="G631" s="8"/>
    </row>
    <row r="632" spans="1:7" s="22" customFormat="1" x14ac:dyDescent="0.2">
      <c r="A632" s="30"/>
      <c r="B632" s="7"/>
      <c r="C632" s="94"/>
      <c r="D632" s="95"/>
      <c r="E632" s="7"/>
      <c r="F632" s="7"/>
      <c r="G632" s="7"/>
    </row>
    <row r="633" spans="1:7" s="8" customFormat="1" x14ac:dyDescent="0.2">
      <c r="A633" s="5"/>
      <c r="B633" s="19"/>
      <c r="C633" s="99"/>
      <c r="D633" s="99"/>
      <c r="E633" s="20"/>
      <c r="F633" s="19"/>
      <c r="G633" s="20"/>
    </row>
    <row r="634" spans="1:7" s="8" customFormat="1" x14ac:dyDescent="0.2">
      <c r="A634" s="5"/>
      <c r="B634" s="6"/>
      <c r="C634" s="98"/>
      <c r="D634" s="98"/>
      <c r="E634" s="6"/>
      <c r="F634" s="7"/>
      <c r="G634" s="6"/>
    </row>
    <row r="635" spans="1:7" x14ac:dyDescent="0.2">
      <c r="A635" s="5"/>
      <c r="B635" s="17"/>
      <c r="C635" s="98"/>
      <c r="D635" s="99"/>
      <c r="E635" s="18"/>
      <c r="F635" s="17"/>
      <c r="G635" s="17"/>
    </row>
    <row r="638" spans="1:7" x14ac:dyDescent="0.2">
      <c r="A638" s="5"/>
      <c r="B638" s="17"/>
      <c r="C638" s="98"/>
      <c r="D638" s="99"/>
      <c r="E638" s="18"/>
      <c r="F638" s="17"/>
      <c r="G638" s="17"/>
    </row>
    <row r="639" spans="1:7" s="25" customFormat="1" x14ac:dyDescent="0.2">
      <c r="A639" s="32"/>
      <c r="C639" s="97"/>
      <c r="D639" s="97"/>
      <c r="E639" s="26"/>
    </row>
    <row r="640" spans="1:7" s="8" customFormat="1" x14ac:dyDescent="0.2">
      <c r="A640" s="30"/>
      <c r="B640" s="7"/>
      <c r="C640" s="94"/>
      <c r="D640" s="94"/>
      <c r="E640" s="6"/>
      <c r="F640" s="6"/>
      <c r="G640" s="6"/>
    </row>
    <row r="642" spans="1:7" x14ac:dyDescent="0.2">
      <c r="A642" s="5"/>
      <c r="B642" s="17"/>
      <c r="C642" s="98"/>
      <c r="D642" s="101"/>
      <c r="E642" s="18"/>
      <c r="F642" s="17"/>
      <c r="G642" s="17"/>
    </row>
    <row r="643" spans="1:7" s="8" customFormat="1" x14ac:dyDescent="0.2">
      <c r="A643" s="5"/>
      <c r="B643" s="7"/>
      <c r="C643" s="98"/>
      <c r="D643" s="99"/>
      <c r="E643" s="6"/>
      <c r="F643" s="7"/>
      <c r="G643" s="7"/>
    </row>
    <row r="644" spans="1:7" x14ac:dyDescent="0.2">
      <c r="A644" s="5"/>
      <c r="B644" s="17"/>
      <c r="C644" s="98"/>
      <c r="D644" s="101"/>
      <c r="E644" s="18"/>
      <c r="F644" s="17"/>
      <c r="G644" s="17"/>
    </row>
    <row r="646" spans="1:7" x14ac:dyDescent="0.2">
      <c r="A646" s="5"/>
      <c r="B646" s="17"/>
      <c r="C646" s="98"/>
      <c r="D646" s="101"/>
      <c r="E646" s="18"/>
      <c r="F646" s="17"/>
      <c r="G646" s="17"/>
    </row>
    <row r="647" spans="1:7" s="8" customFormat="1" x14ac:dyDescent="0.2">
      <c r="A647" s="5"/>
      <c r="B647" s="7"/>
      <c r="C647" s="98"/>
      <c r="D647" s="99"/>
      <c r="E647" s="6"/>
      <c r="F647" s="7"/>
      <c r="G647" s="7"/>
    </row>
    <row r="648" spans="1:7" x14ac:dyDescent="0.2">
      <c r="A648" s="5"/>
      <c r="B648" s="17"/>
      <c r="C648" s="98"/>
      <c r="D648" s="101"/>
      <c r="E648" s="18"/>
      <c r="F648" s="17"/>
      <c r="G648" s="17"/>
    </row>
    <row r="649" spans="1:7" x14ac:dyDescent="0.2">
      <c r="A649" s="5"/>
      <c r="B649" s="17"/>
      <c r="C649" s="98"/>
      <c r="D649" s="101"/>
      <c r="E649" s="18"/>
      <c r="F649" s="17"/>
      <c r="G649" s="17"/>
    </row>
    <row r="650" spans="1:7" x14ac:dyDescent="0.2">
      <c r="A650" s="5"/>
      <c r="B650" s="17"/>
      <c r="C650" s="98"/>
      <c r="D650" s="99"/>
      <c r="E650" s="18"/>
      <c r="F650" s="17"/>
      <c r="G650" s="17"/>
    </row>
    <row r="651" spans="1:7" s="8" customFormat="1" x14ac:dyDescent="0.2">
      <c r="A651" s="5"/>
      <c r="C651" s="98"/>
      <c r="D651" s="99"/>
      <c r="E651" s="6"/>
    </row>
    <row r="652" spans="1:7" s="8" customFormat="1" x14ac:dyDescent="0.2">
      <c r="A652" s="5"/>
      <c r="B652" s="6"/>
      <c r="C652" s="98"/>
      <c r="D652" s="98"/>
      <c r="E652" s="6"/>
      <c r="F652" s="6"/>
      <c r="G652" s="6"/>
    </row>
    <row r="653" spans="1:7" s="8" customFormat="1" x14ac:dyDescent="0.2">
      <c r="A653" s="5"/>
      <c r="B653" s="6"/>
      <c r="C653" s="98"/>
      <c r="D653" s="98"/>
      <c r="E653" s="6"/>
      <c r="F653" s="6"/>
      <c r="G653" s="6"/>
    </row>
    <row r="654" spans="1:7" x14ac:dyDescent="0.2">
      <c r="A654" s="5"/>
      <c r="B654" s="17"/>
      <c r="C654" s="98"/>
      <c r="D654" s="99"/>
      <c r="E654" s="18"/>
      <c r="F654" s="17"/>
      <c r="G654" s="17"/>
    </row>
    <row r="655" spans="1:7" s="12" customFormat="1" x14ac:dyDescent="0.2">
      <c r="A655" s="5"/>
      <c r="B655" s="8"/>
      <c r="C655" s="98"/>
      <c r="D655" s="99"/>
      <c r="E655" s="6"/>
      <c r="F655" s="8"/>
      <c r="G655" s="8"/>
    </row>
    <row r="656" spans="1:7" s="8" customFormat="1" x14ac:dyDescent="0.2">
      <c r="A656" s="5"/>
      <c r="B656" s="7"/>
      <c r="C656" s="98"/>
      <c r="D656" s="99"/>
      <c r="E656" s="6"/>
      <c r="F656" s="7"/>
      <c r="G656" s="7"/>
    </row>
    <row r="657" spans="1:7" x14ac:dyDescent="0.2">
      <c r="A657" s="5"/>
      <c r="B657" s="17"/>
      <c r="C657" s="98"/>
      <c r="D657" s="99"/>
      <c r="E657" s="18"/>
      <c r="F657" s="17"/>
      <c r="G657" s="17"/>
    </row>
    <row r="658" spans="1:7" s="8" customFormat="1" x14ac:dyDescent="0.2">
      <c r="A658" s="5"/>
      <c r="C658" s="98"/>
      <c r="D658" s="99"/>
      <c r="E658" s="6"/>
    </row>
    <row r="659" spans="1:7" s="12" customFormat="1" x14ac:dyDescent="0.2">
      <c r="A659" s="5"/>
      <c r="B659" s="8"/>
      <c r="C659" s="98"/>
      <c r="D659" s="99"/>
      <c r="E659" s="6"/>
      <c r="F659" s="8"/>
      <c r="G659" s="8"/>
    </row>
    <row r="660" spans="1:7" s="8" customFormat="1" x14ac:dyDescent="0.2">
      <c r="A660" s="5"/>
      <c r="B660" s="7"/>
      <c r="C660" s="98"/>
      <c r="D660" s="99"/>
      <c r="E660" s="6"/>
      <c r="F660" s="7"/>
      <c r="G660" s="7"/>
    </row>
    <row r="661" spans="1:7" s="8" customFormat="1" x14ac:dyDescent="0.2">
      <c r="A661" s="5"/>
      <c r="C661" s="98"/>
      <c r="D661" s="99"/>
      <c r="E661" s="6"/>
    </row>
    <row r="662" spans="1:7" s="8" customFormat="1" x14ac:dyDescent="0.2">
      <c r="A662" s="30"/>
      <c r="B662" s="7"/>
      <c r="C662" s="94"/>
      <c r="D662" s="94"/>
      <c r="E662" s="6"/>
      <c r="F662" s="6"/>
      <c r="G662" s="6"/>
    </row>
    <row r="663" spans="1:7" x14ac:dyDescent="0.2">
      <c r="A663" s="5"/>
      <c r="B663" s="17"/>
      <c r="C663" s="98"/>
      <c r="D663" s="101"/>
      <c r="E663" s="18"/>
      <c r="F663" s="17"/>
      <c r="G663" s="17"/>
    </row>
    <row r="664" spans="1:7" s="12" customFormat="1" x14ac:dyDescent="0.2">
      <c r="A664" s="5"/>
      <c r="B664" s="8"/>
      <c r="C664" s="98"/>
      <c r="D664" s="99"/>
      <c r="E664" s="6"/>
      <c r="F664" s="8"/>
      <c r="G664" s="8"/>
    </row>
    <row r="665" spans="1:7" s="8" customFormat="1" x14ac:dyDescent="0.2">
      <c r="A665" s="30"/>
      <c r="B665" s="7"/>
      <c r="C665" s="94"/>
      <c r="D665" s="94"/>
      <c r="E665" s="6"/>
      <c r="F665" s="6"/>
      <c r="G665" s="6"/>
    </row>
    <row r="666" spans="1:7" x14ac:dyDescent="0.2">
      <c r="A666" s="5"/>
      <c r="B666" s="17"/>
      <c r="C666" s="98"/>
      <c r="D666" s="101"/>
      <c r="E666" s="18"/>
      <c r="F666" s="17"/>
      <c r="G666" s="17"/>
    </row>
    <row r="667" spans="1:7" s="12" customFormat="1" x14ac:dyDescent="0.2">
      <c r="A667" s="5"/>
      <c r="B667" s="8"/>
      <c r="C667" s="98"/>
      <c r="D667" s="99"/>
      <c r="E667" s="6"/>
      <c r="F667" s="8"/>
      <c r="G667" s="8"/>
    </row>
    <row r="668" spans="1:7" s="12" customFormat="1" x14ac:dyDescent="0.2">
      <c r="A668" s="5"/>
      <c r="B668" s="8"/>
      <c r="C668" s="98"/>
      <c r="D668" s="99"/>
      <c r="E668" s="6"/>
      <c r="F668" s="8"/>
      <c r="G668" s="8"/>
    </row>
    <row r="669" spans="1:7" s="8" customFormat="1" x14ac:dyDescent="0.2">
      <c r="A669" s="5"/>
      <c r="B669" s="7"/>
      <c r="C669" s="98"/>
      <c r="D669" s="99"/>
      <c r="E669" s="6"/>
      <c r="F669" s="7"/>
      <c r="G669" s="7"/>
    </row>
  </sheetData>
  <customSheetViews>
    <customSheetView guid="{AB6DF331-6F3D-4A04-9B31-9285668B630A}" showPageBreaks="1" topLeftCell="A4">
      <selection activeCell="A208" sqref="A208:IV208"/>
      <rowBreaks count="9" manualBreakCount="9">
        <brk id="53" max="8" man="1"/>
        <brk id="109" max="16383" man="1"/>
        <brk id="165" max="16383" man="1"/>
        <brk id="202" max="8" man="1"/>
        <brk id="262" max="8" man="1"/>
        <brk id="299" max="8" man="1"/>
        <brk id="355" max="8" man="1"/>
        <brk id="411" max="8" man="1"/>
        <brk id="467" max="8" man="1"/>
      </rowBreaks>
      <pageMargins left="0.24" right="0.24" top="0.2" bottom="0.2" header="0.2" footer="0.2"/>
      <printOptions horizontalCentered="1"/>
      <pageSetup paperSize="9" scale="81" fitToHeight="2" orientation="landscape" r:id="rId1"/>
      <headerFooter alignWithMargins="0"/>
    </customSheetView>
    <customSheetView guid="{2CB5C6AB-8CA4-4A12-8C86-30C44E11A564}" showPageBreaks="1" printArea="1" view="pageBreakPreview" topLeftCell="A128">
      <selection activeCell="B149" sqref="B149"/>
      <rowBreaks count="10" manualBreakCount="10">
        <brk id="49" max="8" man="1"/>
        <brk id="69" max="8" man="1"/>
        <brk id="125" max="8" man="1"/>
        <brk id="181" max="8" man="1"/>
        <brk id="226" max="8" man="1"/>
        <brk id="282" max="8" man="1"/>
        <brk id="312" max="8" man="1"/>
        <brk id="368" max="8" man="1"/>
        <brk id="424" max="8" man="1"/>
        <brk id="480" max="8" man="1"/>
      </rowBreaks>
      <pageMargins left="0.24" right="0.24" top="0.2" bottom="0.2" header="0.2" footer="0.2"/>
      <printOptions horizontalCentered="1"/>
      <pageSetup paperSize="9" scale="81" fitToHeight="2" orientation="landscape" r:id="rId2"/>
      <headerFooter alignWithMargins="0"/>
    </customSheetView>
    <customSheetView guid="{4654A10B-BF2C-4F91-B821-84CF341F9FF3}" showPageBreaks="1" view="pageBreakPreview">
      <selection activeCell="A204" sqref="A204:IV204"/>
      <rowBreaks count="8" manualBreakCount="8">
        <brk id="49" max="8" man="1"/>
        <brk id="69" max="8" man="1"/>
        <brk id="122" max="8" man="1"/>
        <brk id="178" max="8" man="1"/>
        <brk id="200" max="8" man="1"/>
        <brk id="257" max="8" man="1"/>
        <brk id="313" max="8" man="1"/>
        <brk id="369" max="8" man="1"/>
      </rowBreaks>
      <pageMargins left="0.24" right="0.24" top="0.2" bottom="0.2" header="0.2" footer="0.2"/>
      <printOptions horizontalCentered="1"/>
      <pageSetup paperSize="9" scale="81" fitToHeight="2" orientation="landscape" r:id="rId3"/>
      <headerFooter alignWithMargins="0"/>
    </customSheetView>
    <customSheetView guid="{E0265204-5B2C-4292-A8DA-1DD6D4FE42BA}" showPageBreaks="1" printArea="1" view="pageBreakPreview" topLeftCell="A22">
      <selection activeCell="A51" sqref="A51"/>
      <rowBreaks count="6" manualBreakCount="6">
        <brk id="32" max="9" man="1"/>
        <brk id="88" max="8" man="1"/>
        <brk id="144" max="8" man="1"/>
        <brk id="200" max="8" man="1"/>
        <brk id="256" max="8" man="1"/>
        <brk id="312" max="8" man="1"/>
      </rowBreaks>
      <pageMargins left="0.24" right="0.24" top="0.2" bottom="0.2" header="0.2" footer="0.2"/>
      <printOptions horizontalCentered="1"/>
      <pageSetup paperSize="9" scale="81" fitToHeight="2" orientation="landscape" r:id="rId4"/>
      <headerFooter alignWithMargins="0"/>
    </customSheetView>
    <customSheetView guid="{2538E0EF-40E4-4BF7-A70C-02D0F1797991}" showPageBreaks="1" view="pageBreakPreview" showRuler="0" topLeftCell="A10">
      <selection activeCell="H35" sqref="H35"/>
      <rowBreaks count="6" manualBreakCount="6">
        <brk id="32" max="9" man="1"/>
        <brk id="88" max="8" man="1"/>
        <brk id="142" max="8" man="1"/>
        <brk id="194" max="8" man="1"/>
        <brk id="250" max="8" man="1"/>
        <brk id="306" max="8" man="1"/>
      </rowBreaks>
      <pageMargins left="0.24" right="0.24" top="0.2" bottom="0.2" header="0.2" footer="0.2"/>
      <printOptions horizontalCentered="1"/>
      <pageSetup paperSize="9" scale="81" fitToHeight="2" orientation="landscape" r:id="rId5"/>
      <headerFooter alignWithMargins="0"/>
    </customSheetView>
    <customSheetView guid="{A52F393E-587E-40A2-B224-F36DC3F0F66D}" showPageBreaks="1" view="pageBreakPreview" topLeftCell="A160">
      <selection activeCell="A3" sqref="A3:IV3"/>
      <rowBreaks count="7" manualBreakCount="7">
        <brk id="53" max="8" man="1"/>
        <brk id="106" max="8" man="1"/>
        <brk id="162" max="8" man="1"/>
        <brk id="199" max="8" man="1"/>
        <brk id="255" max="8" man="1"/>
        <brk id="311" max="8" man="1"/>
        <brk id="367" max="8" man="1"/>
      </rowBreaks>
      <pageMargins left="0.24" right="0.24" top="0.2" bottom="0.2" header="0.2" footer="0.2"/>
      <printOptions horizontalCentered="1"/>
      <pageSetup paperSize="9" scale="81" fitToHeight="2" orientation="landscape" r:id="rId6"/>
      <headerFooter alignWithMargins="0"/>
    </customSheetView>
    <customSheetView guid="{948F6758-08EB-455E-9DF2-723DFC2E4E47}" showPageBreaks="1" view="pageBreakPreview" topLeftCell="A157">
      <selection activeCell="B171" sqref="B171"/>
      <rowBreaks count="14" manualBreakCount="14">
        <brk id="49" max="7" man="1"/>
        <brk id="69" max="7" man="1"/>
        <brk id="125" max="6" man="1"/>
        <brk id="181" max="6" man="1"/>
        <brk id="237" max="6" man="1"/>
        <brk id="296" max="6" man="1"/>
        <brk id="321" max="7" man="1"/>
        <brk id="377" max="7" man="1"/>
        <brk id="422" max="8" man="1"/>
        <brk id="478" max="8" man="1"/>
        <brk id="508" max="8" man="1"/>
        <brk id="564" max="8" man="1"/>
        <brk id="620" max="8" man="1"/>
        <brk id="676" max="8" man="1"/>
      </rowBreaks>
      <pageMargins left="0.24" right="0.24" top="0.2" bottom="0.2" header="0.2" footer="0.2"/>
      <printOptions horizontalCentered="1"/>
      <pageSetup paperSize="9" scale="81" fitToHeight="2" orientation="landscape" r:id="rId7"/>
      <headerFooter alignWithMargins="0"/>
    </customSheetView>
  </customSheetViews>
  <mergeCells count="1">
    <mergeCell ref="A1:G1"/>
  </mergeCells>
  <phoneticPr fontId="0" type="noConversion"/>
  <printOptions horizontalCentered="1"/>
  <pageMargins left="0.24" right="0.24" top="0.2" bottom="0.2" header="0.2" footer="0.2"/>
  <pageSetup paperSize="9" scale="81" fitToHeight="2" orientation="landscape" r:id="rId8"/>
  <headerFooter alignWithMargins="0"/>
  <rowBreaks count="14" manualBreakCount="14">
    <brk id="49" max="7" man="1"/>
    <brk id="69" max="7" man="1"/>
    <brk id="125" max="6" man="1"/>
    <brk id="181" max="6" man="1"/>
    <brk id="237" max="6" man="1"/>
    <brk id="296" max="6" man="1"/>
    <brk id="321" max="7" man="1"/>
    <brk id="377" max="7" man="1"/>
    <brk id="422" max="8" man="1"/>
    <brk id="478" max="8" man="1"/>
    <brk id="508" max="8" man="1"/>
    <brk id="564" max="8" man="1"/>
    <brk id="620" max="8" man="1"/>
    <brk id="676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2"/>
  <sheetViews>
    <sheetView view="pageBreakPreview" topLeftCell="A4" zoomScaleSheetLayoutView="100" workbookViewId="0">
      <selection activeCell="G19" sqref="G19"/>
    </sheetView>
  </sheetViews>
  <sheetFormatPr defaultRowHeight="12.75" x14ac:dyDescent="0.2"/>
  <cols>
    <col min="1" max="1" width="6.5703125" style="34" customWidth="1"/>
    <col min="2" max="2" width="4.85546875" style="32" customWidth="1"/>
    <col min="3" max="3" width="25.140625" style="15" customWidth="1"/>
    <col min="4" max="4" width="8.42578125" style="139" customWidth="1"/>
    <col min="5" max="5" width="6" style="32" customWidth="1"/>
    <col min="6" max="6" width="16.85546875" style="26" customWidth="1"/>
    <col min="7" max="7" width="27.28515625" style="25" customWidth="1"/>
    <col min="8" max="8" width="8.140625" style="79" customWidth="1"/>
    <col min="9" max="10" width="6" style="71" hidden="1" customWidth="1"/>
    <col min="11" max="11" width="8.28515625" style="76" hidden="1" customWidth="1"/>
    <col min="12" max="12" width="38.7109375" style="15" customWidth="1"/>
    <col min="13" max="15" width="5" style="15" hidden="1" customWidth="1"/>
    <col min="16" max="16" width="7.28515625" style="15" hidden="1" customWidth="1"/>
    <col min="17" max="17" width="5.5703125" style="15" hidden="1" customWidth="1"/>
    <col min="18" max="16384" width="9.140625" style="15"/>
  </cols>
  <sheetData>
    <row r="1" spans="1:17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20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spans="1:17" s="35" customFormat="1" ht="15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</row>
    <row r="4" spans="1:17" s="35" customFormat="1" ht="16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</row>
    <row r="5" spans="1:17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</row>
    <row r="6" spans="1:17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9" t="str">
        <f>'60 юн'!N7</f>
        <v>01-03 марта 2019г</v>
      </c>
      <c r="M6" s="549"/>
      <c r="N6" s="549"/>
      <c r="O6" s="549"/>
      <c r="P6" s="549"/>
      <c r="Q6" s="549"/>
    </row>
    <row r="7" spans="1:17" s="35" customFormat="1" ht="15.75" customHeight="1" x14ac:dyDescent="0.25">
      <c r="A7" s="33"/>
      <c r="B7" s="31"/>
      <c r="C7" s="38"/>
      <c r="D7" s="33"/>
      <c r="E7" s="33"/>
      <c r="F7" s="33"/>
      <c r="G7" s="33"/>
      <c r="H7" s="33"/>
      <c r="I7" s="33"/>
      <c r="J7" s="33"/>
      <c r="K7" s="33"/>
      <c r="L7" s="31"/>
      <c r="M7" s="31"/>
      <c r="N7" s="31"/>
      <c r="O7" s="31"/>
      <c r="P7" s="31"/>
      <c r="Q7" s="31"/>
    </row>
    <row r="8" spans="1:17" s="35" customFormat="1" ht="15.75" customHeight="1" x14ac:dyDescent="0.25">
      <c r="A8" s="535" t="s">
        <v>341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</row>
    <row r="9" spans="1:17" s="35" customFormat="1" ht="15.75" customHeight="1" x14ac:dyDescent="0.25">
      <c r="A9" s="552" t="s">
        <v>634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</row>
    <row r="10" spans="1:17" s="47" customFormat="1" ht="15.75" customHeight="1" x14ac:dyDescent="0.25">
      <c r="A10" s="51"/>
      <c r="B10" s="84"/>
      <c r="C10" s="55"/>
      <c r="D10" s="144"/>
      <c r="E10" s="54"/>
      <c r="F10" s="50"/>
      <c r="G10" s="50"/>
      <c r="H10" s="565" t="s">
        <v>19</v>
      </c>
      <c r="I10" s="565"/>
      <c r="J10" s="565"/>
      <c r="K10" s="565"/>
      <c r="L10" s="311" t="s">
        <v>853</v>
      </c>
      <c r="M10" s="540" t="s">
        <v>24</v>
      </c>
      <c r="N10" s="540"/>
      <c r="O10" s="555" t="s">
        <v>853</v>
      </c>
      <c r="P10" s="555"/>
      <c r="Q10" s="555"/>
    </row>
    <row r="11" spans="1:17" s="48" customFormat="1" ht="28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110" t="s">
        <v>6</v>
      </c>
      <c r="H11" s="77" t="s">
        <v>7</v>
      </c>
      <c r="I11" s="108" t="s">
        <v>27</v>
      </c>
      <c r="J11" s="108" t="s">
        <v>28</v>
      </c>
      <c r="K11" s="77" t="s">
        <v>31</v>
      </c>
      <c r="L11" s="158" t="s">
        <v>9</v>
      </c>
      <c r="M11" s="551" t="s">
        <v>10</v>
      </c>
      <c r="N11" s="551"/>
      <c r="O11" s="551"/>
      <c r="P11" s="175" t="s">
        <v>11</v>
      </c>
      <c r="Q11" s="57" t="s">
        <v>1</v>
      </c>
    </row>
    <row r="12" spans="1:17" s="159" customFormat="1" ht="21.75" customHeight="1" x14ac:dyDescent="0.25">
      <c r="A12" s="479">
        <v>1</v>
      </c>
      <c r="B12" s="480">
        <v>247</v>
      </c>
      <c r="C12" s="481" t="str">
        <f>VLOOKUP(B12,'Уч юн'!$A$3:$G$780,2,FALSE)</f>
        <v>Кузнецов Павел</v>
      </c>
      <c r="D12" s="482" t="str">
        <f>VLOOKUP(B12,'Уч юн'!$A$3:$G$780,3,FALSE)</f>
        <v>2006</v>
      </c>
      <c r="E12" s="479" t="str">
        <f>VLOOKUP(B12,'Уч юн'!$A$3:$G$780,4,FALSE)</f>
        <v>3</v>
      </c>
      <c r="F12" s="481" t="str">
        <f>VLOOKUP(B12,'Уч юн'!$A$3:$G$780,5,FALSE)</f>
        <v>Свердловская</v>
      </c>
      <c r="G12" s="481" t="str">
        <f>VLOOKUP(B12,'Уч юн'!$A$3:$G$780,6,FALSE)</f>
        <v>ДЮСШ</v>
      </c>
      <c r="H12" s="483" t="str">
        <f>CONCATENATE(I12,":",J12)</f>
        <v>5:03,8</v>
      </c>
      <c r="I12" s="485" t="s">
        <v>661</v>
      </c>
      <c r="J12" s="485" t="s">
        <v>767</v>
      </c>
      <c r="K12" s="486">
        <f>(I12*100)+J12</f>
        <v>503.8</v>
      </c>
      <c r="L12" s="487" t="str">
        <f>VLOOKUP(B12,'Уч юн'!$A$3:$G$780,7,FALSE)</f>
        <v>Неволина Г.В.</v>
      </c>
      <c r="M12" s="646"/>
      <c r="N12" s="646"/>
      <c r="O12" s="646"/>
      <c r="P12" s="646"/>
      <c r="Q12" s="646"/>
    </row>
    <row r="13" spans="1:17" s="159" customFormat="1" ht="21.75" customHeight="1" x14ac:dyDescent="0.2">
      <c r="A13" s="281">
        <v>2</v>
      </c>
      <c r="B13" s="282">
        <v>356</v>
      </c>
      <c r="C13" s="152" t="str">
        <f>VLOOKUP(B13,'Уч юн'!$A$3:$G$780,2,FALSE)</f>
        <v>Пихтуров Дмитрий</v>
      </c>
      <c r="D13" s="283" t="str">
        <f>VLOOKUP(B13,'Уч юн'!$A$3:$G$780,3,FALSE)</f>
        <v>2006</v>
      </c>
      <c r="E13" s="281" t="str">
        <f>VLOOKUP(B13,'Уч юн'!$A$3:$G$780,4,FALSE)</f>
        <v>1ю</v>
      </c>
      <c r="F13" s="152" t="str">
        <f>VLOOKUP(B13,'Уч юн'!$A$3:$G$780,5,FALSE)</f>
        <v>Калмыкия</v>
      </c>
      <c r="G13" s="152" t="str">
        <f>VLOOKUP(B13,'Уч юн'!$A$3:$G$780,6,FALSE)</f>
        <v>РДЮСШ МО и Н РК</v>
      </c>
      <c r="H13" s="284" t="str">
        <f>CONCATENATE(I13,":",J13)</f>
        <v>5:08,5</v>
      </c>
      <c r="I13" s="330" t="s">
        <v>661</v>
      </c>
      <c r="J13" s="330" t="s">
        <v>918</v>
      </c>
      <c r="K13" s="331">
        <f>(I13*100)+J13</f>
        <v>508.5</v>
      </c>
      <c r="L13" s="288" t="str">
        <f>VLOOKUP(B13,'Уч юн'!$A$3:$G$780,7,FALSE)</f>
        <v>Басангов Б.Н.</v>
      </c>
      <c r="M13" s="293"/>
      <c r="N13" s="293"/>
      <c r="O13" s="293"/>
      <c r="P13" s="293"/>
      <c r="Q13" s="293"/>
    </row>
    <row r="14" spans="1:17" s="159" customFormat="1" ht="21.75" customHeight="1" x14ac:dyDescent="0.2">
      <c r="A14" s="281">
        <v>3</v>
      </c>
      <c r="B14" s="282">
        <v>429</v>
      </c>
      <c r="C14" s="152" t="str">
        <f>VLOOKUP(B14,'Уч юн'!$A$3:$G$780,2,FALSE)</f>
        <v>Поляков Иван</v>
      </c>
      <c r="D14" s="283" t="str">
        <f>VLOOKUP(B14,'Уч юн'!$A$3:$G$780,3,FALSE)</f>
        <v>2007</v>
      </c>
      <c r="E14" s="281" t="str">
        <f>VLOOKUP(B14,'Уч юн'!$A$3:$G$780,4,FALSE)</f>
        <v>1ю</v>
      </c>
      <c r="F14" s="152" t="str">
        <f>VLOOKUP(B14,'Уч юн'!$A$3:$G$780,5,FALSE)</f>
        <v>Московская</v>
      </c>
      <c r="G14" s="152" t="str">
        <f>VLOOKUP(B14,'Уч юн'!$A$3:$G$780,6,FALSE)</f>
        <v>СШОР "Лидер"</v>
      </c>
      <c r="H14" s="284" t="str">
        <f>CONCATENATE(I14,":",J14)</f>
        <v>5:27,7</v>
      </c>
      <c r="I14" s="330" t="s">
        <v>661</v>
      </c>
      <c r="J14" s="330" t="s">
        <v>919</v>
      </c>
      <c r="K14" s="331">
        <f>(I14*100)+J14</f>
        <v>527.70000000000005</v>
      </c>
      <c r="L14" s="288" t="str">
        <f>VLOOKUP(B14,'Уч юн'!$A$3:$G$780,7,FALSE)</f>
        <v>Молочникова О.А.</v>
      </c>
      <c r="M14" s="293"/>
      <c r="N14" s="293"/>
      <c r="O14" s="293"/>
      <c r="P14" s="293"/>
      <c r="Q14" s="293"/>
    </row>
    <row r="15" spans="1:17" s="159" customFormat="1" ht="21.75" customHeight="1" x14ac:dyDescent="0.2">
      <c r="A15" s="281">
        <v>4</v>
      </c>
      <c r="B15" s="282">
        <v>448</v>
      </c>
      <c r="C15" s="152" t="str">
        <f>VLOOKUP(B15,'Уч юн'!$A$3:$G$780,2,FALSE)</f>
        <v>Басистый Владимир</v>
      </c>
      <c r="D15" s="283" t="str">
        <f>VLOOKUP(B15,'Уч юн'!$A$3:$G$780,3,FALSE)</f>
        <v>2007</v>
      </c>
      <c r="E15" s="281" t="str">
        <f>VLOOKUP(B15,'Уч юн'!$A$3:$G$780,4,FALSE)</f>
        <v>2</v>
      </c>
      <c r="F15" s="152" t="str">
        <f>VLOOKUP(B15,'Уч юн'!$A$3:$G$780,5,FALSE)</f>
        <v>Костромская</v>
      </c>
      <c r="G15" s="152" t="str">
        <f>VLOOKUP(B15,'Уч юн'!$A$3:$G$780,6,FALSE)</f>
        <v>ДЮСШ "Спартак"</v>
      </c>
      <c r="H15" s="284" t="str">
        <f>CONCATENATE(I15,":",J15)</f>
        <v>5:32,0</v>
      </c>
      <c r="I15" s="330" t="s">
        <v>661</v>
      </c>
      <c r="J15" s="330" t="s">
        <v>920</v>
      </c>
      <c r="K15" s="331">
        <f>(I15*100)+J15</f>
        <v>532</v>
      </c>
      <c r="L15" s="288" t="str">
        <f>VLOOKUP(B15,'Уч юн'!$A$3:$G$780,7,FALSE)</f>
        <v>Федотов И.А.</v>
      </c>
      <c r="M15" s="293"/>
      <c r="N15" s="293"/>
      <c r="O15" s="293"/>
      <c r="P15" s="293"/>
      <c r="Q15" s="293"/>
    </row>
    <row r="16" spans="1:17" s="159" customFormat="1" ht="21.75" customHeight="1" x14ac:dyDescent="0.2">
      <c r="A16" s="281">
        <v>5</v>
      </c>
      <c r="B16" s="282">
        <v>73</v>
      </c>
      <c r="C16" s="152" t="str">
        <f>VLOOKUP(B16,'Уч юн'!$A$3:$G$780,2,FALSE)</f>
        <v>Шишимров Никита</v>
      </c>
      <c r="D16" s="283" t="str">
        <f>VLOOKUP(B16,'Уч юн'!$A$3:$G$780,3,FALSE)</f>
        <v>2007</v>
      </c>
      <c r="E16" s="281"/>
      <c r="F16" s="152" t="str">
        <f>VLOOKUP(B16,'Уч юн'!$A$3:$G$780,5,FALSE)</f>
        <v>Московская</v>
      </c>
      <c r="G16" s="152" t="str">
        <f>VLOOKUP(B16,'Уч юн'!$A$3:$G$780,6,FALSE)</f>
        <v>Мытищи "Авангард"</v>
      </c>
      <c r="H16" s="284" t="str">
        <f>CONCATENATE(I16,":",J16)</f>
        <v>5:32,8</v>
      </c>
      <c r="I16" s="330" t="s">
        <v>661</v>
      </c>
      <c r="J16" s="330" t="s">
        <v>921</v>
      </c>
      <c r="K16" s="331">
        <f>(I16*100)+J16</f>
        <v>532.79999999999995</v>
      </c>
      <c r="L16" s="288" t="str">
        <f>VLOOKUP(B16,'Уч юн'!$A$3:$G$780,7,FALSE)</f>
        <v>Сычаев М.М.</v>
      </c>
      <c r="M16" s="297"/>
      <c r="N16" s="297"/>
      <c r="O16" s="297"/>
      <c r="P16" s="297"/>
      <c r="Q16" s="293"/>
    </row>
    <row r="17" spans="1:17" s="159" customFormat="1" ht="21.75" customHeight="1" x14ac:dyDescent="0.2">
      <c r="A17" s="281">
        <v>6</v>
      </c>
      <c r="B17" s="282">
        <v>335</v>
      </c>
      <c r="C17" s="152" t="str">
        <f>VLOOKUP(B17,'Уч юн'!$A$3:$G$780,2,FALSE)</f>
        <v>Крамаренко Даниил</v>
      </c>
      <c r="D17" s="283" t="str">
        <f>VLOOKUP(B17,'Уч юн'!$A$3:$G$780,3,FALSE)</f>
        <v>2006</v>
      </c>
      <c r="E17" s="281" t="str">
        <f>VLOOKUP(B17,'Уч юн'!$A$3:$G$780,4,FALSE)</f>
        <v>1ю</v>
      </c>
      <c r="F17" s="152" t="str">
        <f>VLOOKUP(B17,'Уч юн'!$A$3:$G$780,5,FALSE)</f>
        <v>Краснодарский</v>
      </c>
      <c r="G17" s="152" t="str">
        <f>VLOOKUP(B17,'Уч юн'!$A$3:$G$780,6,FALSE)</f>
        <v>ДЮСШ</v>
      </c>
      <c r="H17" s="284" t="str">
        <f>CONCATENATE(I17,":",J17)</f>
        <v>5:37,5</v>
      </c>
      <c r="I17" s="330" t="s">
        <v>661</v>
      </c>
      <c r="J17" s="330" t="s">
        <v>922</v>
      </c>
      <c r="K17" s="331">
        <f>(I17*100)+J17</f>
        <v>537.5</v>
      </c>
      <c r="L17" s="288" t="str">
        <f>VLOOKUP(B17,'Уч юн'!$A$3:$G$780,7,FALSE)</f>
        <v>Кирюхин В.В.</v>
      </c>
      <c r="M17" s="293"/>
      <c r="N17" s="293"/>
      <c r="O17" s="293"/>
      <c r="P17" s="293"/>
      <c r="Q17" s="293"/>
    </row>
    <row r="18" spans="1:17" s="159" customFormat="1" ht="21.75" customHeight="1" x14ac:dyDescent="0.25">
      <c r="A18" s="281">
        <v>7</v>
      </c>
      <c r="B18" s="282">
        <v>648</v>
      </c>
      <c r="C18" s="152" t="str">
        <f>VLOOKUP(B18,'Уч юн'!$A$3:$G$780,2,FALSE)</f>
        <v>Мельников Иван</v>
      </c>
      <c r="D18" s="283" t="str">
        <f>VLOOKUP(B18,'Уч юн'!$A$3:$G$780,3,FALSE)</f>
        <v>2006</v>
      </c>
      <c r="E18" s="281" t="str">
        <f>VLOOKUP(B18,'Уч юн'!$A$3:$G$780,4,FALSE)</f>
        <v>2ю</v>
      </c>
      <c r="F18" s="152" t="str">
        <f>VLOOKUP(B18,'Уч юн'!$A$3:$G$780,5,FALSE)</f>
        <v>Пензенская</v>
      </c>
      <c r="G18" s="152" t="str">
        <f>VLOOKUP(B18,'Уч юн'!$A$3:$G$780,6,FALSE)</f>
        <v>ДЮСШ Вадинск</v>
      </c>
      <c r="H18" s="284" t="str">
        <f>CONCATENATE(I18,":",J18)</f>
        <v>5:40,1</v>
      </c>
      <c r="I18" s="330" t="s">
        <v>661</v>
      </c>
      <c r="J18" s="330" t="s">
        <v>923</v>
      </c>
      <c r="K18" s="331">
        <f>(I18*100)+J18</f>
        <v>540.1</v>
      </c>
      <c r="L18" s="288" t="str">
        <f>VLOOKUP(B18,'Уч юн'!$A$3:$G$780,7,FALSE)</f>
        <v>Корольков А.А.</v>
      </c>
      <c r="M18" s="106"/>
      <c r="N18" s="106"/>
      <c r="O18" s="106"/>
      <c r="P18" s="106"/>
      <c r="Q18" s="106"/>
    </row>
    <row r="19" spans="1:17" s="159" customFormat="1" ht="21.75" customHeight="1" x14ac:dyDescent="0.2">
      <c r="A19" s="281">
        <v>8</v>
      </c>
      <c r="B19" s="282">
        <v>467</v>
      </c>
      <c r="C19" s="152" t="str">
        <f>VLOOKUP(B19,'Уч юн'!$A$3:$G$780,2,FALSE)</f>
        <v>Демшин Александр</v>
      </c>
      <c r="D19" s="283" t="str">
        <f>VLOOKUP(B19,'Уч юн'!$A$3:$G$780,3,FALSE)</f>
        <v>2006</v>
      </c>
      <c r="E19" s="281" t="str">
        <f>VLOOKUP(B19,'Уч юн'!$A$3:$G$780,4,FALSE)</f>
        <v>1ю</v>
      </c>
      <c r="F19" s="152" t="str">
        <f>VLOOKUP(B19,'Уч юн'!$A$3:$G$780,5,FALSE)</f>
        <v>Саратовская</v>
      </c>
      <c r="G19" s="152" t="str">
        <f>VLOOKUP(B19,'Уч юн'!$A$3:$G$780,6,FALSE)</f>
        <v>СШ Юность</v>
      </c>
      <c r="H19" s="284" t="str">
        <f>CONCATENATE(I19,":",J19)</f>
        <v>5:42,3</v>
      </c>
      <c r="I19" s="330" t="s">
        <v>661</v>
      </c>
      <c r="J19" s="330" t="s">
        <v>924</v>
      </c>
      <c r="K19" s="331">
        <f>(I19*100)+J19</f>
        <v>542.29999999999995</v>
      </c>
      <c r="L19" s="288" t="str">
        <f>VLOOKUP(B19,'Уч юн'!$A$3:$G$780,7,FALSE)</f>
        <v>Тимошенко Е.В.</v>
      </c>
      <c r="M19" s="293"/>
      <c r="N19" s="293"/>
      <c r="O19" s="293"/>
      <c r="P19" s="293"/>
      <c r="Q19" s="293"/>
    </row>
    <row r="20" spans="1:17" s="159" customFormat="1" ht="21.75" customHeight="1" x14ac:dyDescent="0.2">
      <c r="A20" s="281">
        <v>9</v>
      </c>
      <c r="B20" s="282">
        <v>466</v>
      </c>
      <c r="C20" s="152" t="str">
        <f>VLOOKUP(B20,'Уч юн'!$A$3:$G$780,2,FALSE)</f>
        <v>Крикунов Александр</v>
      </c>
      <c r="D20" s="283" t="str">
        <f>VLOOKUP(B20,'Уч юн'!$A$3:$G$780,3,FALSE)</f>
        <v>2007</v>
      </c>
      <c r="E20" s="281" t="str">
        <f>VLOOKUP(B20,'Уч юн'!$A$3:$G$780,4,FALSE)</f>
        <v>1ю</v>
      </c>
      <c r="F20" s="152" t="str">
        <f>VLOOKUP(B20,'Уч юн'!$A$3:$G$780,5,FALSE)</f>
        <v>Саратовская</v>
      </c>
      <c r="G20" s="152" t="str">
        <f>VLOOKUP(B20,'Уч юн'!$A$3:$G$780,6,FALSE)</f>
        <v>СШ Юность</v>
      </c>
      <c r="H20" s="284" t="str">
        <f>CONCATENATE(I20,":",J20)</f>
        <v>5:42,5</v>
      </c>
      <c r="I20" s="330" t="s">
        <v>661</v>
      </c>
      <c r="J20" s="330" t="s">
        <v>925</v>
      </c>
      <c r="K20" s="331">
        <f>(I20*100)+J20</f>
        <v>542.5</v>
      </c>
      <c r="L20" s="288" t="str">
        <f>VLOOKUP(B20,'Уч юн'!$A$3:$G$780,7,FALSE)</f>
        <v>Кукушкина С.А.</v>
      </c>
      <c r="M20" s="293"/>
      <c r="N20" s="293"/>
      <c r="O20" s="293"/>
      <c r="P20" s="293"/>
      <c r="Q20" s="293"/>
    </row>
    <row r="21" spans="1:17" s="159" customFormat="1" ht="21.75" customHeight="1" x14ac:dyDescent="0.2">
      <c r="A21" s="281">
        <v>10</v>
      </c>
      <c r="B21" s="282">
        <v>232</v>
      </c>
      <c r="C21" s="152" t="str">
        <f>VLOOKUP(B21,'Уч юн'!$A$3:$G$780,2,FALSE)</f>
        <v>Токаленко Егор</v>
      </c>
      <c r="D21" s="283" t="str">
        <f>VLOOKUP(B21,'Уч юн'!$A$3:$G$780,3,FALSE)</f>
        <v>2006</v>
      </c>
      <c r="E21" s="281" t="str">
        <f>VLOOKUP(B21,'Уч юн'!$A$3:$G$780,4,FALSE)</f>
        <v>3ю</v>
      </c>
      <c r="F21" s="152" t="str">
        <f>VLOOKUP(B21,'Уч юн'!$A$3:$G$780,5,FALSE)</f>
        <v>Московская</v>
      </c>
      <c r="G21" s="152" t="str">
        <f>VLOOKUP(B21,'Уч юн'!$A$3:$G$780,6,FALSE)</f>
        <v>СШ "Авангард"</v>
      </c>
      <c r="H21" s="284" t="str">
        <f>CONCATENATE(I21,":",J21)</f>
        <v>6:08,7</v>
      </c>
      <c r="I21" s="330" t="s">
        <v>662</v>
      </c>
      <c r="J21" s="330" t="s">
        <v>926</v>
      </c>
      <c r="K21" s="331">
        <f>(I21*100)+J21</f>
        <v>608.70000000000005</v>
      </c>
      <c r="L21" s="288" t="str">
        <f>VLOOKUP(B21,'Уч юн'!$A$3:$G$780,7,FALSE)</f>
        <v>Полищук И.Б.</v>
      </c>
      <c r="M21" s="293"/>
      <c r="N21" s="293"/>
      <c r="O21" s="293"/>
      <c r="P21" s="293"/>
      <c r="Q21" s="293"/>
    </row>
    <row r="22" spans="1:17" s="14" customFormat="1" x14ac:dyDescent="0.2">
      <c r="A22" s="111"/>
      <c r="B22" s="81"/>
      <c r="D22" s="147"/>
      <c r="E22" s="81"/>
      <c r="F22" s="112"/>
      <c r="G22" s="93"/>
      <c r="H22" s="389"/>
      <c r="I22" s="390"/>
      <c r="J22" s="390"/>
      <c r="K22" s="301"/>
    </row>
    <row r="23" spans="1:17" s="14" customFormat="1" x14ac:dyDescent="0.2">
      <c r="A23" s="111"/>
      <c r="B23" s="81"/>
      <c r="D23" s="147"/>
      <c r="E23" s="81"/>
      <c r="F23" s="112"/>
      <c r="G23" s="93"/>
      <c r="H23" s="389"/>
      <c r="I23" s="390"/>
      <c r="J23" s="390"/>
      <c r="K23" s="301"/>
    </row>
    <row r="24" spans="1:17" s="14" customFormat="1" x14ac:dyDescent="0.2">
      <c r="A24" s="111"/>
      <c r="B24" s="81"/>
      <c r="D24" s="147"/>
      <c r="E24" s="81"/>
      <c r="F24" s="112"/>
      <c r="G24" s="93"/>
      <c r="H24" s="389"/>
      <c r="I24" s="390"/>
      <c r="J24" s="390"/>
      <c r="K24" s="301"/>
    </row>
    <row r="25" spans="1:17" s="14" customFormat="1" x14ac:dyDescent="0.2">
      <c r="A25" s="111"/>
      <c r="B25" s="81"/>
      <c r="D25" s="147"/>
      <c r="E25" s="81"/>
      <c r="F25" s="112"/>
      <c r="G25" s="93"/>
      <c r="H25" s="389"/>
      <c r="I25" s="390"/>
      <c r="J25" s="390"/>
      <c r="K25" s="301"/>
    </row>
    <row r="26" spans="1:17" s="14" customFormat="1" x14ac:dyDescent="0.2">
      <c r="A26" s="111"/>
      <c r="B26" s="81"/>
      <c r="D26" s="147"/>
      <c r="E26" s="81"/>
      <c r="F26" s="112"/>
      <c r="G26" s="93"/>
      <c r="H26" s="389"/>
      <c r="I26" s="390"/>
      <c r="J26" s="390"/>
      <c r="K26" s="301"/>
    </row>
    <row r="27" spans="1:17" s="14" customFormat="1" x14ac:dyDescent="0.2">
      <c r="A27" s="111"/>
      <c r="B27" s="81"/>
      <c r="D27" s="147"/>
      <c r="E27" s="81"/>
      <c r="F27" s="112"/>
      <c r="G27" s="93"/>
      <c r="H27" s="389"/>
      <c r="I27" s="390"/>
      <c r="J27" s="390"/>
      <c r="K27" s="301"/>
    </row>
    <row r="28" spans="1:17" s="14" customFormat="1" x14ac:dyDescent="0.2">
      <c r="A28" s="111"/>
      <c r="B28" s="81"/>
      <c r="D28" s="147"/>
      <c r="E28" s="81"/>
      <c r="F28" s="112"/>
      <c r="G28" s="93"/>
      <c r="H28" s="389"/>
      <c r="I28" s="390"/>
      <c r="J28" s="390"/>
      <c r="K28" s="301"/>
    </row>
    <row r="29" spans="1:17" s="14" customFormat="1" x14ac:dyDescent="0.2">
      <c r="A29" s="111"/>
      <c r="B29" s="81"/>
      <c r="D29" s="147"/>
      <c r="E29" s="81"/>
      <c r="F29" s="112"/>
      <c r="G29" s="93"/>
      <c r="H29" s="389"/>
      <c r="I29" s="390"/>
      <c r="J29" s="390"/>
      <c r="K29" s="301"/>
    </row>
    <row r="30" spans="1:17" s="14" customFormat="1" x14ac:dyDescent="0.2">
      <c r="A30" s="111"/>
      <c r="B30" s="81"/>
      <c r="D30" s="147"/>
      <c r="E30" s="81"/>
      <c r="F30" s="112"/>
      <c r="G30" s="93"/>
      <c r="H30" s="389"/>
      <c r="I30" s="390"/>
      <c r="J30" s="390"/>
      <c r="K30" s="301"/>
    </row>
    <row r="31" spans="1:17" s="14" customFormat="1" x14ac:dyDescent="0.2">
      <c r="A31" s="111"/>
      <c r="B31" s="81"/>
      <c r="D31" s="147"/>
      <c r="E31" s="81"/>
      <c r="F31" s="112"/>
      <c r="G31" s="93"/>
      <c r="H31" s="389"/>
      <c r="I31" s="390"/>
      <c r="J31" s="390"/>
      <c r="K31" s="301"/>
    </row>
    <row r="32" spans="1:17" s="14" customFormat="1" x14ac:dyDescent="0.2">
      <c r="A32" s="111"/>
      <c r="B32" s="81"/>
      <c r="D32" s="147"/>
      <c r="E32" s="81"/>
      <c r="F32" s="112"/>
      <c r="G32" s="93"/>
      <c r="H32" s="389"/>
      <c r="I32" s="390"/>
      <c r="J32" s="390"/>
      <c r="K32" s="301"/>
    </row>
  </sheetData>
  <sortState ref="A12:Q21">
    <sortCondition ref="A12:A21"/>
  </sortState>
  <customSheetViews>
    <customSheetView guid="{948F6758-08EB-455E-9DF2-723DFC2E4E47}" showPageBreaks="1" hiddenColumns="1" view="pageBreakPreview" topLeftCell="A4">
      <selection activeCell="A22" sqref="A22:IV22"/>
      <pageMargins left="0.19685039370078741" right="0.15748031496062992" top="0.15748031496062992" bottom="0.15748031496062992" header="0.15748031496062992" footer="0.15748031496062992"/>
      <printOptions horizontalCentered="1"/>
      <pageSetup paperSize="9" scale="88" orientation="portrait" r:id="rId1"/>
      <headerFooter alignWithMargins="0"/>
    </customSheetView>
  </customSheetViews>
  <mergeCells count="13">
    <mergeCell ref="M11:O11"/>
    <mergeCell ref="D6:K6"/>
    <mergeCell ref="L6:Q6"/>
    <mergeCell ref="A8:Q8"/>
    <mergeCell ref="A9:Q9"/>
    <mergeCell ref="H10:K10"/>
    <mergeCell ref="M10:N10"/>
    <mergeCell ref="O10:Q10"/>
    <mergeCell ref="A1:Q1"/>
    <mergeCell ref="A2:Q2"/>
    <mergeCell ref="A3:Q3"/>
    <mergeCell ref="A4:Q4"/>
    <mergeCell ref="A5:Q5"/>
  </mergeCells>
  <printOptions horizontalCentered="1"/>
  <pageMargins left="0.19685039370078741" right="0.15748031496062992" top="0.15748031496062992" bottom="0.15748031496062992" header="0.15748031496062992" footer="0.15748031496062992"/>
  <pageSetup paperSize="9" scale="88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5"/>
  <sheetViews>
    <sheetView view="pageBreakPreview" topLeftCell="A10" zoomScaleSheetLayoutView="100" workbookViewId="0">
      <selection activeCell="H22" sqref="H22"/>
    </sheetView>
  </sheetViews>
  <sheetFormatPr defaultRowHeight="12.75" x14ac:dyDescent="0.2"/>
  <cols>
    <col min="1" max="1" width="5.42578125" style="34" customWidth="1"/>
    <col min="2" max="2" width="4.85546875" style="32" customWidth="1"/>
    <col min="3" max="3" width="25.140625" style="15" customWidth="1"/>
    <col min="4" max="4" width="8.42578125" style="139" customWidth="1"/>
    <col min="5" max="5" width="6" style="32" customWidth="1"/>
    <col min="6" max="6" width="16.85546875" style="26" customWidth="1"/>
    <col min="7" max="7" width="27.28515625" style="25" customWidth="1"/>
    <col min="8" max="8" width="8.140625" style="79" customWidth="1"/>
    <col min="9" max="9" width="6" style="32" customWidth="1"/>
    <col min="10" max="11" width="6" style="71" hidden="1" customWidth="1"/>
    <col min="12" max="12" width="8.28515625" style="76" hidden="1" customWidth="1"/>
    <col min="13" max="13" width="30" style="15" customWidth="1"/>
    <col min="14" max="16" width="5" style="15" hidden="1" customWidth="1"/>
    <col min="17" max="17" width="7.28515625" style="15" hidden="1" customWidth="1"/>
    <col min="18" max="18" width="5.5703125" style="15" hidden="1" customWidth="1"/>
    <col min="19" max="24" width="7.140625" style="15" customWidth="1"/>
    <col min="25" max="16384" width="9.140625" style="15"/>
  </cols>
  <sheetData>
    <row r="1" spans="1:25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132">
        <v>300.10000000000002</v>
      </c>
      <c r="T1" s="132">
        <v>550.1</v>
      </c>
      <c r="U1" s="132">
        <v>609.1</v>
      </c>
      <c r="V1" s="132">
        <v>634.1</v>
      </c>
      <c r="W1" s="132">
        <v>705.1</v>
      </c>
      <c r="X1" s="132">
        <v>734.1</v>
      </c>
    </row>
    <row r="2" spans="1:25" ht="20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26</v>
      </c>
    </row>
    <row r="3" spans="1:25" s="35" customFormat="1" ht="15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5" s="35" customFormat="1" ht="16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1"/>
    </row>
    <row r="5" spans="1:25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</row>
    <row r="6" spans="1:25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7"/>
      <c r="M6" s="549" t="str">
        <f>'60 юн'!N7</f>
        <v>01-03 марта 2019г</v>
      </c>
      <c r="N6" s="549"/>
      <c r="O6" s="549"/>
      <c r="P6" s="549"/>
      <c r="Q6" s="549"/>
      <c r="R6" s="549"/>
      <c r="S6" s="119"/>
      <c r="T6" s="119"/>
      <c r="U6" s="119"/>
      <c r="V6" s="133"/>
      <c r="W6" s="119"/>
      <c r="X6" s="119"/>
      <c r="Y6" s="119"/>
    </row>
    <row r="7" spans="1:25" s="35" customFormat="1" ht="15.75" customHeight="1" x14ac:dyDescent="0.25">
      <c r="A7" s="33"/>
      <c r="B7" s="31"/>
      <c r="C7" s="38"/>
      <c r="D7" s="33"/>
      <c r="E7" s="33"/>
      <c r="F7" s="33"/>
      <c r="G7" s="33"/>
      <c r="H7" s="33"/>
      <c r="I7" s="33"/>
      <c r="J7" s="33"/>
      <c r="K7" s="33"/>
      <c r="L7" s="33"/>
      <c r="M7" s="31"/>
      <c r="N7" s="31"/>
      <c r="O7" s="31"/>
      <c r="P7" s="31"/>
      <c r="Q7" s="31"/>
      <c r="R7" s="31"/>
      <c r="S7" s="119"/>
      <c r="T7" s="119"/>
      <c r="U7" s="119"/>
      <c r="V7" s="133"/>
      <c r="W7" s="119"/>
      <c r="X7" s="119"/>
      <c r="Y7" s="119"/>
    </row>
    <row r="8" spans="1:25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</row>
    <row r="9" spans="1:25" s="35" customFormat="1" ht="15.75" customHeight="1" x14ac:dyDescent="0.25">
      <c r="A9" s="552" t="s">
        <v>51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</row>
    <row r="10" spans="1:25" s="47" customFormat="1" ht="15.75" customHeight="1" x14ac:dyDescent="0.2">
      <c r="A10" s="51"/>
      <c r="B10" s="84"/>
      <c r="C10" s="55"/>
      <c r="D10" s="144"/>
      <c r="E10" s="54"/>
      <c r="F10" s="50"/>
      <c r="G10" s="50"/>
      <c r="H10" s="572" t="s">
        <v>19</v>
      </c>
      <c r="I10" s="572"/>
      <c r="J10" s="572"/>
      <c r="K10" s="572"/>
      <c r="L10" s="572"/>
      <c r="M10" s="49" t="s">
        <v>852</v>
      </c>
      <c r="N10" s="540" t="s">
        <v>24</v>
      </c>
      <c r="O10" s="540"/>
      <c r="P10" s="555" t="s">
        <v>852</v>
      </c>
      <c r="Q10" s="555"/>
      <c r="R10" s="555"/>
      <c r="S10" s="59"/>
      <c r="T10" s="14"/>
      <c r="U10" s="40"/>
      <c r="V10" s="131"/>
      <c r="W10" s="131"/>
      <c r="X10" s="131"/>
      <c r="Y10" s="131"/>
    </row>
    <row r="11" spans="1:25" s="48" customFormat="1" ht="28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110" t="s">
        <v>6</v>
      </c>
      <c r="H11" s="77" t="s">
        <v>7</v>
      </c>
      <c r="I11" s="66" t="s">
        <v>17</v>
      </c>
      <c r="J11" s="108" t="s">
        <v>27</v>
      </c>
      <c r="K11" s="108" t="s">
        <v>28</v>
      </c>
      <c r="L11" s="77" t="s">
        <v>31</v>
      </c>
      <c r="M11" s="158" t="s">
        <v>9</v>
      </c>
      <c r="N11" s="551" t="s">
        <v>10</v>
      </c>
      <c r="O11" s="551"/>
      <c r="P11" s="551"/>
      <c r="Q11" s="175" t="s">
        <v>11</v>
      </c>
      <c r="R11" s="57" t="s">
        <v>1</v>
      </c>
      <c r="S11" s="156"/>
      <c r="T11" s="62"/>
      <c r="U11" s="63"/>
      <c r="V11" s="44"/>
      <c r="W11" s="44"/>
      <c r="X11" s="44"/>
      <c r="Y11" s="44"/>
    </row>
    <row r="12" spans="1:25" s="159" customFormat="1" ht="24" customHeight="1" x14ac:dyDescent="0.25">
      <c r="A12" s="479">
        <v>1</v>
      </c>
      <c r="B12" s="480">
        <v>267</v>
      </c>
      <c r="C12" s="481" t="str">
        <f>VLOOKUP(B12,'Уч юн'!$A$3:$G$780,2,FALSE)</f>
        <v>Иванов Артем</v>
      </c>
      <c r="D12" s="482" t="str">
        <f>VLOOKUP(B12,'Уч юн'!$A$3:$G$780,3,FALSE)</f>
        <v>2004</v>
      </c>
      <c r="E12" s="479" t="str">
        <f>VLOOKUP(B12,'Уч юн'!$A$3:$G$780,4,FALSE)</f>
        <v>2</v>
      </c>
      <c r="F12" s="481" t="str">
        <f>VLOOKUP(B12,'Уч юн'!$A$3:$G$780,5,FALSE)</f>
        <v>Пермский</v>
      </c>
      <c r="G12" s="481" t="str">
        <f>VLOOKUP(B12,'Уч юн'!$A$3:$G$780,6,FALSE)</f>
        <v>СШОР</v>
      </c>
      <c r="H12" s="483" t="str">
        <f>CONCATENATE(J12,":",K12)</f>
        <v>6:12,2</v>
      </c>
      <c r="I12" s="484">
        <f>LOOKUP(L12,$S$1:$X$1,$S$2:$X$2)</f>
        <v>2</v>
      </c>
      <c r="J12" s="485" t="s">
        <v>662</v>
      </c>
      <c r="K12" s="485" t="s">
        <v>907</v>
      </c>
      <c r="L12" s="486">
        <f>(J12*100)+K12</f>
        <v>612.20000000000005</v>
      </c>
      <c r="M12" s="487" t="str">
        <f>VLOOKUP(B12,'Уч юн'!$A$3:$G$780,7,FALSE)</f>
        <v>Букатин Ю.Г., Букатина Т.И.</v>
      </c>
      <c r="N12" s="488"/>
      <c r="O12" s="488"/>
      <c r="P12" s="488"/>
      <c r="Q12" s="488"/>
      <c r="R12" s="488"/>
      <c r="T12" s="106"/>
      <c r="U12" s="137"/>
    </row>
    <row r="13" spans="1:25" s="159" customFormat="1" ht="24" customHeight="1" x14ac:dyDescent="0.25">
      <c r="A13" s="281">
        <v>2</v>
      </c>
      <c r="B13" s="282">
        <v>334</v>
      </c>
      <c r="C13" s="152" t="str">
        <f>VLOOKUP(B13,'Уч юн'!$A$3:$G$780,2,FALSE)</f>
        <v>Рубан Артем</v>
      </c>
      <c r="D13" s="283" t="str">
        <f>VLOOKUP(B13,'Уч юн'!$A$3:$G$780,3,FALSE)</f>
        <v>2004</v>
      </c>
      <c r="E13" s="281" t="str">
        <f>VLOOKUP(B13,'Уч юн'!$A$3:$G$780,4,FALSE)</f>
        <v>2</v>
      </c>
      <c r="F13" s="152" t="str">
        <f>VLOOKUP(B13,'Уч юн'!$A$3:$G$780,5,FALSE)</f>
        <v>Краснодарский</v>
      </c>
      <c r="G13" s="152" t="str">
        <f>VLOOKUP(B13,'Уч юн'!$A$3:$G$780,6,FALSE)</f>
        <v>ДЮСШ</v>
      </c>
      <c r="H13" s="284" t="str">
        <f>CONCATENATE(J13,":",K13)</f>
        <v>6:28,9</v>
      </c>
      <c r="I13" s="285">
        <f>LOOKUP(L13,$S$1:$X$1,$S$2:$X$2)</f>
        <v>2</v>
      </c>
      <c r="J13" s="330" t="s">
        <v>662</v>
      </c>
      <c r="K13" s="330" t="s">
        <v>908</v>
      </c>
      <c r="L13" s="331">
        <f>(J13*100)+K13</f>
        <v>628.9</v>
      </c>
      <c r="M13" s="288" t="str">
        <f>VLOOKUP(B13,'Уч юн'!$A$3:$G$780,7,FALSE)</f>
        <v>Кирюхин В.В.</v>
      </c>
      <c r="N13" s="293"/>
      <c r="O13" s="293"/>
      <c r="P13" s="293"/>
      <c r="Q13" s="293"/>
      <c r="R13" s="293"/>
      <c r="U13" s="137"/>
    </row>
    <row r="14" spans="1:25" s="159" customFormat="1" ht="24" customHeight="1" x14ac:dyDescent="0.25">
      <c r="A14" s="281">
        <v>3</v>
      </c>
      <c r="B14" s="282">
        <v>139</v>
      </c>
      <c r="C14" s="152" t="str">
        <f>VLOOKUP(B14,'Уч юн'!$A$3:$G$780,2,FALSE)</f>
        <v>Миронов Дмитрий</v>
      </c>
      <c r="D14" s="283" t="str">
        <f>VLOOKUP(B14,'Уч юн'!$A$3:$G$780,3,FALSE)</f>
        <v>2004</v>
      </c>
      <c r="E14" s="281" t="str">
        <f>VLOOKUP(B14,'Уч юн'!$A$3:$G$780,4,FALSE)</f>
        <v>2</v>
      </c>
      <c r="F14" s="152" t="str">
        <f>VLOOKUP(B14,'Уч юн'!$A$3:$G$780,5,FALSE)</f>
        <v>Чувашская</v>
      </c>
      <c r="G14" s="152" t="str">
        <f>VLOOKUP(B14,'Уч юн'!$A$3:$G$780,6,FALSE)</f>
        <v>ДЮСШ</v>
      </c>
      <c r="H14" s="284" t="str">
        <f>CONCATENATE(J14,":",K14)</f>
        <v>6:35,6</v>
      </c>
      <c r="I14" s="285">
        <f>LOOKUP(L14,$S$1:$X$1,$S$2:$X$2)</f>
        <v>3</v>
      </c>
      <c r="J14" s="330" t="s">
        <v>662</v>
      </c>
      <c r="K14" s="330" t="s">
        <v>891</v>
      </c>
      <c r="L14" s="331">
        <f>(J14*100)+K14</f>
        <v>635.6</v>
      </c>
      <c r="M14" s="288" t="str">
        <f>VLOOKUP(B14,'Уч юн'!$A$3:$G$780,7,FALSE)</f>
        <v>Миронов К.Д., Ильин В.Г.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</row>
    <row r="15" spans="1:25" s="159" customFormat="1" ht="24" customHeight="1" x14ac:dyDescent="0.2">
      <c r="A15" s="281">
        <v>4</v>
      </c>
      <c r="B15" s="282">
        <v>244</v>
      </c>
      <c r="C15" s="152" t="str">
        <f>VLOOKUP(B15,'Уч юн'!$A$3:$G$780,2,FALSE)</f>
        <v>Комаров Вадим</v>
      </c>
      <c r="D15" s="283" t="str">
        <f>VLOOKUP(B15,'Уч юн'!$A$3:$G$780,3,FALSE)</f>
        <v>2005</v>
      </c>
      <c r="E15" s="281" t="str">
        <f>VLOOKUP(B15,'Уч юн'!$A$3:$G$780,4,FALSE)</f>
        <v>2</v>
      </c>
      <c r="F15" s="152" t="str">
        <f>VLOOKUP(B15,'Уч юн'!$A$3:$G$780,5,FALSE)</f>
        <v>Свердловская</v>
      </c>
      <c r="G15" s="152" t="str">
        <f>VLOOKUP(B15,'Уч юн'!$A$3:$G$780,6,FALSE)</f>
        <v>ДЮСШ</v>
      </c>
      <c r="H15" s="284" t="str">
        <f>CONCATENATE(J15,":",K15)</f>
        <v>6:44,1</v>
      </c>
      <c r="I15" s="285">
        <f>LOOKUP(L15,$S$1:$X$1,$S$2:$X$2)</f>
        <v>3</v>
      </c>
      <c r="J15" s="330" t="s">
        <v>662</v>
      </c>
      <c r="K15" s="330" t="s">
        <v>909</v>
      </c>
      <c r="L15" s="331">
        <f>(J15*100)+K15</f>
        <v>644.1</v>
      </c>
      <c r="M15" s="288" t="str">
        <f>VLOOKUP(B15,'Уч юн'!$A$3:$G$780,7,FALSE)</f>
        <v>Петряев С.А.</v>
      </c>
      <c r="N15" s="293"/>
      <c r="O15" s="293"/>
      <c r="P15" s="293"/>
      <c r="Q15" s="293"/>
      <c r="R15" s="293"/>
    </row>
    <row r="16" spans="1:25" s="159" customFormat="1" ht="24" customHeight="1" x14ac:dyDescent="0.25">
      <c r="A16" s="281">
        <v>5</v>
      </c>
      <c r="B16" s="282">
        <v>342</v>
      </c>
      <c r="C16" s="152" t="str">
        <f>VLOOKUP(B16,'Уч юн'!$A$3:$G$780,2,FALSE)</f>
        <v>Скороходов Степан</v>
      </c>
      <c r="D16" s="283" t="str">
        <f>VLOOKUP(B16,'Уч юн'!$A$3:$G$780,3,FALSE)</f>
        <v>2004</v>
      </c>
      <c r="E16" s="281" t="str">
        <f>VLOOKUP(B16,'Уч юн'!$A$3:$G$780,4,FALSE)</f>
        <v>3</v>
      </c>
      <c r="F16" s="152" t="str">
        <f>VLOOKUP(B16,'Уч юн'!$A$3:$G$780,5,FALSE)</f>
        <v>Москва</v>
      </c>
      <c r="G16" s="152" t="str">
        <f>VLOOKUP(B16,'Уч юн'!$A$3:$G$780,6,FALSE)</f>
        <v xml:space="preserve">СШОР№24 </v>
      </c>
      <c r="H16" s="284" t="str">
        <f>CONCATENATE(J16,":",K16)</f>
        <v>6:45,3</v>
      </c>
      <c r="I16" s="285">
        <f>LOOKUP(L16,$S$1:$X$1,$S$2:$X$2)</f>
        <v>3</v>
      </c>
      <c r="J16" s="330" t="s">
        <v>662</v>
      </c>
      <c r="K16" s="330" t="s">
        <v>910</v>
      </c>
      <c r="L16" s="331">
        <f>(J16*100)+K16</f>
        <v>645.29999999999995</v>
      </c>
      <c r="M16" s="288" t="str">
        <f>VLOOKUP(B16,'Уч юн'!$A$3:$G$780,7,FALSE)</f>
        <v>Коровин Д.А., Лисин Л.А.</v>
      </c>
      <c r="N16" s="293"/>
      <c r="O16" s="293"/>
      <c r="P16" s="293"/>
      <c r="Q16" s="293"/>
      <c r="R16" s="293"/>
      <c r="U16" s="137"/>
    </row>
    <row r="17" spans="1:25" s="159" customFormat="1" ht="24" customHeight="1" x14ac:dyDescent="0.25">
      <c r="A17" s="281">
        <v>6</v>
      </c>
      <c r="B17" s="282">
        <v>670</v>
      </c>
      <c r="C17" s="152" t="str">
        <f>VLOOKUP(B17,'Уч юн'!$A$3:$G$780,2,FALSE)</f>
        <v>Секуртов Алексей</v>
      </c>
      <c r="D17" s="283" t="str">
        <f>VLOOKUP(B17,'Уч юн'!$A$3:$G$780,3,FALSE)</f>
        <v>2004</v>
      </c>
      <c r="E17" s="281" t="str">
        <f>VLOOKUP(B17,'Уч юн'!$A$3:$G$780,4,FALSE)</f>
        <v>3</v>
      </c>
      <c r="F17" s="152" t="str">
        <f>VLOOKUP(B17,'Уч юн'!$A$3:$G$780,5,FALSE)</f>
        <v>Пензенская</v>
      </c>
      <c r="G17" s="152" t="str">
        <f>VLOOKUP(B17,'Уч юн'!$A$3:$G$780,6,FALSE)</f>
        <v>СОШ им. Лермонтова</v>
      </c>
      <c r="H17" s="284" t="str">
        <f>CONCATENATE(J17,":",K17)</f>
        <v>6:57,4</v>
      </c>
      <c r="I17" s="285">
        <f>LOOKUP(L17,$S$1:$X$1,$S$2:$X$2)</f>
        <v>3</v>
      </c>
      <c r="J17" s="330" t="s">
        <v>662</v>
      </c>
      <c r="K17" s="330" t="s">
        <v>787</v>
      </c>
      <c r="L17" s="331">
        <f>(J17*100)+K17</f>
        <v>657.4</v>
      </c>
      <c r="M17" s="288" t="str">
        <f>VLOOKUP(B17,'Уч юн'!$A$3:$G$780,7,FALSE)</f>
        <v>Димаев М.Р., Димаев Р.Р.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</row>
    <row r="18" spans="1:25" s="159" customFormat="1" ht="24" customHeight="1" x14ac:dyDescent="0.2">
      <c r="A18" s="281">
        <v>7</v>
      </c>
      <c r="B18" s="282">
        <v>340</v>
      </c>
      <c r="C18" s="152" t="str">
        <f>VLOOKUP(B18,'Уч юн'!$A$3:$G$780,2,FALSE)</f>
        <v>Евсеенков Роман</v>
      </c>
      <c r="D18" s="283" t="str">
        <f>VLOOKUP(B18,'Уч юн'!$A$3:$G$780,3,FALSE)</f>
        <v>2004</v>
      </c>
      <c r="E18" s="281" t="str">
        <f>VLOOKUP(B18,'Уч юн'!$A$3:$G$780,4,FALSE)</f>
        <v>3</v>
      </c>
      <c r="F18" s="152" t="str">
        <f>VLOOKUP(B18,'Уч юн'!$A$3:$G$780,5,FALSE)</f>
        <v>С.-Петербург</v>
      </c>
      <c r="G18" s="152" t="str">
        <f>VLOOKUP(B18,'Уч юн'!$A$3:$G$780,6,FALSE)</f>
        <v>СШОР по л/а №1</v>
      </c>
      <c r="H18" s="284" t="str">
        <f>CONCATENATE(J18,":",K18)</f>
        <v>7:05,8</v>
      </c>
      <c r="I18" s="285" t="str">
        <f>LOOKUP(L18,$S$1:$X$1,$S$2:$X$2)</f>
        <v>1юн</v>
      </c>
      <c r="J18" s="330" t="s">
        <v>663</v>
      </c>
      <c r="K18" s="330" t="s">
        <v>911</v>
      </c>
      <c r="L18" s="331">
        <f>(J18*100)+K18</f>
        <v>705.8</v>
      </c>
      <c r="M18" s="288" t="str">
        <f>VLOOKUP(B18,'Уч юн'!$A$3:$G$780,7,FALSE)</f>
        <v>Фролова Е.Л.,Фролов В.Ю.</v>
      </c>
      <c r="N18" s="293"/>
      <c r="O18" s="293"/>
      <c r="P18" s="293"/>
      <c r="Q18" s="293"/>
      <c r="R18" s="293"/>
    </row>
    <row r="19" spans="1:25" s="159" customFormat="1" ht="24" customHeight="1" x14ac:dyDescent="0.25">
      <c r="A19" s="281">
        <v>8</v>
      </c>
      <c r="B19" s="282">
        <v>52</v>
      </c>
      <c r="C19" s="152" t="str">
        <f>VLOOKUP(B19,'Уч юн'!$A$3:$G$780,2,FALSE)</f>
        <v>Каталупов Виталий</v>
      </c>
      <c r="D19" s="283" t="str">
        <f>VLOOKUP(B19,'Уч юн'!$A$3:$G$780,3,FALSE)</f>
        <v>2005</v>
      </c>
      <c r="E19" s="281" t="str">
        <f>VLOOKUP(B19,'Уч юн'!$A$3:$G$780,4,FALSE)</f>
        <v>2</v>
      </c>
      <c r="F19" s="152" t="str">
        <f>VLOOKUP(B19,'Уч юн'!$A$3:$G$780,5,FALSE)</f>
        <v>Ростовская</v>
      </c>
      <c r="G19" s="152" t="str">
        <f>VLOOKUP(B19,'Уч юн'!$A$3:$G$780,6,FALSE)</f>
        <v>СШОР№1</v>
      </c>
      <c r="H19" s="284" t="str">
        <f>CONCATENATE(J19,":",K19)</f>
        <v>7:11,5</v>
      </c>
      <c r="I19" s="285" t="str">
        <f>LOOKUP(L19,$S$1:$X$1,$S$2:$X$2)</f>
        <v>1юн</v>
      </c>
      <c r="J19" s="330" t="s">
        <v>663</v>
      </c>
      <c r="K19" s="330" t="s">
        <v>912</v>
      </c>
      <c r="L19" s="331">
        <f>(J19*100)+K19</f>
        <v>711.5</v>
      </c>
      <c r="M19" s="288" t="str">
        <f>VLOOKUP(B19,'Уч юн'!$A$3:$G$780,7,FALSE)</f>
        <v>Бабак Д.С.</v>
      </c>
      <c r="N19" s="297"/>
      <c r="O19" s="297"/>
      <c r="P19" s="297"/>
      <c r="Q19" s="297"/>
      <c r="R19" s="293"/>
      <c r="S19" s="167"/>
      <c r="T19" s="106"/>
      <c r="U19" s="137"/>
    </row>
    <row r="20" spans="1:25" s="159" customFormat="1" ht="24" customHeight="1" x14ac:dyDescent="0.25">
      <c r="A20" s="281">
        <v>9</v>
      </c>
      <c r="B20" s="282">
        <v>76</v>
      </c>
      <c r="C20" s="152" t="str">
        <f>VLOOKUP(B20,'Уч юн'!$A$3:$G$780,2,FALSE)</f>
        <v>Сухарев Илья</v>
      </c>
      <c r="D20" s="283" t="str">
        <f>VLOOKUP(B20,'Уч юн'!$A$3:$G$780,3,FALSE)</f>
        <v>2004</v>
      </c>
      <c r="E20" s="281"/>
      <c r="F20" s="152" t="str">
        <f>VLOOKUP(B20,'Уч юн'!$A$3:$G$780,5,FALSE)</f>
        <v>Московская</v>
      </c>
      <c r="G20" s="152" t="str">
        <f>VLOOKUP(B20,'Уч юн'!$A$3:$G$780,6,FALSE)</f>
        <v>Мытищи "Авангард"</v>
      </c>
      <c r="H20" s="284" t="str">
        <f>CONCATENATE(J20,":",K20)</f>
        <v>7:33,2</v>
      </c>
      <c r="I20" s="285" t="str">
        <f>LOOKUP(L20,$S$1:$X$1,$S$2:$X$2)</f>
        <v>1юн</v>
      </c>
      <c r="J20" s="330" t="s">
        <v>663</v>
      </c>
      <c r="K20" s="330" t="s">
        <v>913</v>
      </c>
      <c r="L20" s="331">
        <f>(J20*100)+K20</f>
        <v>733.2</v>
      </c>
      <c r="M20" s="288" t="str">
        <f>VLOOKUP(B20,'Уч юн'!$A$3:$G$780,7,FALSE)</f>
        <v>Сычаев М.М.</v>
      </c>
      <c r="N20" s="293"/>
      <c r="O20" s="293"/>
      <c r="P20" s="293"/>
      <c r="Q20" s="293"/>
      <c r="R20" s="293"/>
      <c r="T20" s="106"/>
      <c r="U20" s="137"/>
    </row>
    <row r="21" spans="1:25" s="159" customFormat="1" ht="24" customHeight="1" x14ac:dyDescent="0.25">
      <c r="A21" s="281">
        <v>10</v>
      </c>
      <c r="B21" s="282">
        <v>257</v>
      </c>
      <c r="C21" s="152" t="str">
        <f>VLOOKUP(B21,'Уч юн'!$A$3:$G$780,2,FALSE)</f>
        <v>Аркашов Михаил</v>
      </c>
      <c r="D21" s="283" t="str">
        <f>VLOOKUP(B21,'Уч юн'!$A$3:$G$780,3,FALSE)</f>
        <v>2004</v>
      </c>
      <c r="E21" s="281" t="str">
        <f>VLOOKUP(B21,'Уч юн'!$A$3:$G$780,4,FALSE)</f>
        <v>2</v>
      </c>
      <c r="F21" s="152" t="str">
        <f>VLOOKUP(B21,'Уч юн'!$A$3:$G$780,5,FALSE)</f>
        <v>Челябинская</v>
      </c>
      <c r="G21" s="152" t="str">
        <f>VLOOKUP(B21,'Уч юн'!$A$3:$G$780,6,FALSE)</f>
        <v>ДЮСШ</v>
      </c>
      <c r="H21" s="284" t="str">
        <f>CONCATENATE(J21,"",K21)</f>
        <v>DNS</v>
      </c>
      <c r="I21" s="285"/>
      <c r="J21" s="330" t="s">
        <v>737</v>
      </c>
      <c r="K21" s="330"/>
      <c r="L21" s="331" t="e">
        <f>(J21*100)+K21</f>
        <v>#VALUE!</v>
      </c>
      <c r="M21" s="288" t="str">
        <f>VLOOKUP(B21,'Уч юн'!$A$3:$G$780,7,FALSE)</f>
        <v>Гильгенберг В.А.</v>
      </c>
      <c r="N21" s="293"/>
      <c r="O21" s="293"/>
      <c r="P21" s="293"/>
      <c r="Q21" s="293"/>
      <c r="R21" s="293"/>
      <c r="U21" s="137"/>
    </row>
    <row r="22" spans="1:25" s="106" customFormat="1" ht="15.75" x14ac:dyDescent="0.25">
      <c r="A22" s="120"/>
      <c r="B22" s="119"/>
      <c r="D22" s="149"/>
      <c r="E22" s="119"/>
      <c r="F22" s="121"/>
      <c r="G22" s="134"/>
      <c r="H22" s="489"/>
      <c r="I22" s="119"/>
      <c r="J22" s="490"/>
      <c r="K22" s="490"/>
      <c r="L22" s="489"/>
    </row>
    <row r="23" spans="1:25" s="14" customFormat="1" x14ac:dyDescent="0.2">
      <c r="A23" s="111"/>
      <c r="B23" s="81"/>
      <c r="D23" s="147"/>
      <c r="E23" s="81"/>
      <c r="F23" s="112"/>
      <c r="G23" s="93"/>
      <c r="H23" s="113"/>
      <c r="I23" s="81"/>
      <c r="J23" s="88"/>
      <c r="K23" s="88"/>
      <c r="L23" s="113"/>
    </row>
    <row r="24" spans="1:25" s="14" customFormat="1" x14ac:dyDescent="0.2">
      <c r="A24" s="111"/>
      <c r="B24" s="81"/>
      <c r="D24" s="147"/>
      <c r="E24" s="81"/>
      <c r="F24" s="112"/>
      <c r="G24" s="93"/>
      <c r="H24" s="113"/>
      <c r="I24" s="81"/>
      <c r="J24" s="88"/>
      <c r="K24" s="88"/>
      <c r="L24" s="113"/>
    </row>
    <row r="25" spans="1:25" s="14" customFormat="1" x14ac:dyDescent="0.2">
      <c r="A25" s="111"/>
      <c r="B25" s="81"/>
      <c r="D25" s="147"/>
      <c r="E25" s="81"/>
      <c r="F25" s="112"/>
      <c r="G25" s="93"/>
      <c r="H25" s="113"/>
      <c r="I25" s="81"/>
      <c r="J25" s="88"/>
      <c r="K25" s="88"/>
      <c r="L25" s="113"/>
    </row>
  </sheetData>
  <sortState ref="A12:Y21">
    <sortCondition ref="A12:A21"/>
  </sortState>
  <customSheetViews>
    <customSheetView guid="{948F6758-08EB-455E-9DF2-723DFC2E4E47}" showPageBreaks="1" printArea="1" hiddenColumns="1" view="pageBreakPreview">
      <selection activeCell="A22" sqref="A22:IV22"/>
      <pageMargins left="0.19685039370078741" right="0.15748031496062992" top="0.15748031496062992" bottom="0.15748031496062992" header="0.15748031496062992" footer="0.15748031496062992"/>
      <printOptions horizontalCentered="1"/>
      <pageSetup paperSize="9" scale="88" orientation="portrait" r:id="rId1"/>
      <headerFooter alignWithMargins="0"/>
    </customSheetView>
  </customSheetViews>
  <mergeCells count="13">
    <mergeCell ref="N11:P11"/>
    <mergeCell ref="D6:L6"/>
    <mergeCell ref="M6:R6"/>
    <mergeCell ref="A8:R8"/>
    <mergeCell ref="A9:R9"/>
    <mergeCell ref="H10:L10"/>
    <mergeCell ref="N10:O10"/>
    <mergeCell ref="P10:R10"/>
    <mergeCell ref="A1:R1"/>
    <mergeCell ref="A2:R2"/>
    <mergeCell ref="A3:R3"/>
    <mergeCell ref="A4:R4"/>
    <mergeCell ref="A5:R5"/>
  </mergeCells>
  <printOptions horizontalCentered="1"/>
  <pageMargins left="0.19685039370078741" right="0.15748031496062992" top="0.15748031496062992" bottom="0.15748031496062992" header="0.15748031496062992" footer="0.15748031496062992"/>
  <pageSetup paperSize="9" orientation="landscape" r:id="rId2"/>
  <headerFooter alignWithMargins="0"/>
  <colBreaks count="1" manualBreakCount="1">
    <brk id="13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7"/>
  <sheetViews>
    <sheetView view="pageBreakPreview" zoomScaleSheetLayoutView="100" workbookViewId="0">
      <selection activeCell="G42" sqref="G42"/>
    </sheetView>
  </sheetViews>
  <sheetFormatPr defaultRowHeight="12.75" x14ac:dyDescent="0.2"/>
  <cols>
    <col min="1" max="1" width="6.85546875" style="34" customWidth="1"/>
    <col min="2" max="2" width="4.85546875" style="32" customWidth="1"/>
    <col min="3" max="3" width="25.140625" style="15" customWidth="1"/>
    <col min="4" max="4" width="8.42578125" style="139" customWidth="1"/>
    <col min="5" max="5" width="6" style="32" customWidth="1"/>
    <col min="6" max="6" width="16.85546875" style="26" customWidth="1"/>
    <col min="7" max="7" width="27.28515625" style="25" customWidth="1"/>
    <col min="8" max="8" width="8.140625" style="79" customWidth="1"/>
    <col min="9" max="9" width="7" style="32" customWidth="1"/>
    <col min="10" max="10" width="8.28515625" style="32" customWidth="1"/>
    <col min="11" max="12" width="6" style="71" hidden="1" customWidth="1"/>
    <col min="13" max="13" width="8.28515625" style="76" hidden="1" customWidth="1"/>
    <col min="14" max="14" width="42.5703125" style="15" customWidth="1"/>
    <col min="15" max="17" width="5" style="15" hidden="1" customWidth="1"/>
    <col min="18" max="18" width="7.28515625" style="15" hidden="1" customWidth="1"/>
    <col min="19" max="19" width="5.5703125" style="15" hidden="1" customWidth="1"/>
    <col min="20" max="27" width="7.140625" style="15" hidden="1" customWidth="1"/>
    <col min="28" max="28" width="9.140625" style="15" hidden="1" customWidth="1"/>
    <col min="29" max="16384" width="9.140625" style="15"/>
  </cols>
  <sheetData>
    <row r="1" spans="1:28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85">
        <v>1000.1</v>
      </c>
      <c r="U1" s="85">
        <v>1245.0999999999999</v>
      </c>
      <c r="V1" s="85">
        <v>1340.1</v>
      </c>
      <c r="W1" s="85">
        <v>1440.1</v>
      </c>
      <c r="X1" s="85">
        <v>1550.1</v>
      </c>
      <c r="Y1" s="85">
        <v>1700.1</v>
      </c>
      <c r="Z1" s="85">
        <v>1815.1</v>
      </c>
      <c r="AA1" s="85">
        <v>1930.1</v>
      </c>
      <c r="AB1" s="15" t="s">
        <v>692</v>
      </c>
    </row>
    <row r="2" spans="1:28" ht="16.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85" t="s">
        <v>14</v>
      </c>
      <c r="U2" s="85">
        <v>1</v>
      </c>
      <c r="V2" s="85">
        <v>2</v>
      </c>
      <c r="W2" s="85">
        <v>3</v>
      </c>
      <c r="X2" s="85" t="s">
        <v>60</v>
      </c>
      <c r="Y2" s="85" t="s">
        <v>59</v>
      </c>
      <c r="Z2" s="85" t="s">
        <v>58</v>
      </c>
      <c r="AA2" s="85" t="s">
        <v>26</v>
      </c>
    </row>
    <row r="3" spans="1:28" s="35" customFormat="1" ht="15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335">
        <v>1000.1</v>
      </c>
      <c r="U3" s="335">
        <v>2150.1</v>
      </c>
      <c r="V3" s="335">
        <v>2300.1</v>
      </c>
      <c r="W3" s="335">
        <v>2450.1</v>
      </c>
      <c r="X3" s="335">
        <v>2710.1</v>
      </c>
      <c r="Y3" s="335">
        <v>2950.1</v>
      </c>
      <c r="Z3" s="335">
        <v>3150.1</v>
      </c>
      <c r="AA3" s="335">
        <v>3410.1</v>
      </c>
      <c r="AB3" s="35" t="s">
        <v>712</v>
      </c>
    </row>
    <row r="4" spans="1:28" s="35" customFormat="1" ht="16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81"/>
      <c r="U4" s="81"/>
      <c r="V4" s="81"/>
      <c r="W4" s="87"/>
      <c r="X4" s="81"/>
      <c r="Y4" s="81"/>
      <c r="Z4" s="87"/>
      <c r="AA4" s="81"/>
    </row>
    <row r="5" spans="1:28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81"/>
      <c r="U5" s="81"/>
      <c r="V5" s="81"/>
      <c r="W5" s="81"/>
      <c r="X5" s="81"/>
      <c r="Y5" s="81"/>
      <c r="Z5" s="81"/>
      <c r="AA5" s="81"/>
    </row>
    <row r="6" spans="1:28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7"/>
      <c r="M6" s="547"/>
      <c r="N6" s="549" t="str">
        <f>'60 юн'!N7</f>
        <v>01-03 марта 2019г</v>
      </c>
      <c r="O6" s="549"/>
      <c r="P6" s="549"/>
      <c r="Q6" s="549"/>
      <c r="R6" s="549"/>
      <c r="S6" s="549"/>
      <c r="T6" s="119"/>
      <c r="U6" s="119"/>
      <c r="V6" s="119"/>
      <c r="W6" s="133"/>
      <c r="X6" s="119"/>
      <c r="Y6" s="119"/>
      <c r="Z6" s="133"/>
      <c r="AA6" s="119"/>
    </row>
    <row r="7" spans="1:28" s="35" customFormat="1" ht="15.75" customHeight="1" x14ac:dyDescent="0.25">
      <c r="A7" s="33"/>
      <c r="B7" s="31"/>
      <c r="C7" s="38"/>
      <c r="D7" s="33"/>
      <c r="E7" s="33"/>
      <c r="F7" s="33"/>
      <c r="G7" s="33"/>
      <c r="H7" s="33"/>
      <c r="I7" s="33"/>
      <c r="J7" s="33"/>
      <c r="K7" s="33"/>
      <c r="L7" s="33"/>
      <c r="M7" s="33"/>
      <c r="N7" s="31"/>
      <c r="O7" s="31"/>
      <c r="P7" s="31"/>
      <c r="Q7" s="31"/>
      <c r="R7" s="31"/>
      <c r="S7" s="31"/>
      <c r="T7" s="119"/>
      <c r="U7" s="119"/>
      <c r="V7" s="119"/>
      <c r="W7" s="133"/>
      <c r="X7" s="119"/>
      <c r="Y7" s="119"/>
      <c r="Z7" s="133"/>
      <c r="AA7" s="119"/>
    </row>
    <row r="8" spans="1:28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87"/>
      <c r="U8" s="81"/>
      <c r="V8" s="81"/>
      <c r="W8" s="81"/>
      <c r="X8" s="81"/>
      <c r="Y8" s="81"/>
      <c r="Z8" s="81"/>
      <c r="AA8" s="81"/>
    </row>
    <row r="9" spans="1:28" s="35" customFormat="1" ht="15.75" customHeight="1" x14ac:dyDescent="0.25">
      <c r="A9" s="552" t="s">
        <v>64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87"/>
      <c r="U9" s="14"/>
      <c r="V9" s="40"/>
      <c r="W9" s="106"/>
      <c r="X9" s="106"/>
      <c r="Y9" s="106"/>
      <c r="Z9" s="106"/>
      <c r="AA9" s="106"/>
    </row>
    <row r="10" spans="1:28" s="47" customFormat="1" ht="15.75" customHeight="1" x14ac:dyDescent="0.25">
      <c r="A10" s="51"/>
      <c r="B10" s="84"/>
      <c r="C10" s="55"/>
      <c r="D10" s="144"/>
      <c r="E10" s="54"/>
      <c r="F10" s="50"/>
      <c r="G10" s="50"/>
      <c r="H10" s="565" t="s">
        <v>19</v>
      </c>
      <c r="I10" s="565"/>
      <c r="J10" s="565"/>
      <c r="K10" s="565"/>
      <c r="L10" s="565"/>
      <c r="M10" s="565"/>
      <c r="N10" s="311" t="s">
        <v>717</v>
      </c>
      <c r="O10" s="540" t="s">
        <v>24</v>
      </c>
      <c r="P10" s="540"/>
      <c r="Q10" s="576" t="s">
        <v>643</v>
      </c>
      <c r="R10" s="576"/>
      <c r="S10" s="576"/>
      <c r="T10" s="59"/>
      <c r="U10" s="14"/>
      <c r="V10" s="40"/>
      <c r="W10" s="131"/>
      <c r="X10" s="131"/>
      <c r="Y10" s="131"/>
      <c r="Z10" s="131"/>
      <c r="AA10" s="131"/>
    </row>
    <row r="11" spans="1:28" s="48" customFormat="1" ht="28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110" t="s">
        <v>6</v>
      </c>
      <c r="H11" s="77" t="s">
        <v>7</v>
      </c>
      <c r="I11" s="66" t="s">
        <v>17</v>
      </c>
      <c r="J11" s="66" t="s">
        <v>713</v>
      </c>
      <c r="K11" s="108" t="s">
        <v>27</v>
      </c>
      <c r="L11" s="108" t="s">
        <v>28</v>
      </c>
      <c r="M11" s="77" t="s">
        <v>31</v>
      </c>
      <c r="N11" s="158" t="s">
        <v>9</v>
      </c>
      <c r="O11" s="564" t="s">
        <v>10</v>
      </c>
      <c r="P11" s="564"/>
      <c r="Q11" s="564"/>
      <c r="R11" s="292" t="s">
        <v>11</v>
      </c>
      <c r="S11" s="291" t="s">
        <v>1</v>
      </c>
      <c r="T11" s="156"/>
      <c r="U11" s="62"/>
      <c r="V11" s="63"/>
      <c r="W11" s="44"/>
      <c r="X11" s="44"/>
      <c r="Y11" s="44"/>
      <c r="Z11" s="44"/>
      <c r="AA11" s="44"/>
    </row>
    <row r="12" spans="1:28" s="159" customFormat="1" ht="15.75" customHeight="1" x14ac:dyDescent="0.25">
      <c r="A12" s="281">
        <v>1</v>
      </c>
      <c r="B12" s="282">
        <v>214</v>
      </c>
      <c r="C12" s="152" t="str">
        <f>VLOOKUP(B12,'Уч юн'!$A$3:$G$780,2,FALSE)</f>
        <v>Мартынов Данила</v>
      </c>
      <c r="D12" s="283" t="str">
        <f>VLOOKUP(B12,'Уч юн'!$A$3:$G$780,3,FALSE)</f>
        <v>2004</v>
      </c>
      <c r="E12" s="281" t="str">
        <f>VLOOKUP(B12,'Уч юн'!$A$3:$G$780,4,FALSE)</f>
        <v>1</v>
      </c>
      <c r="F12" s="152" t="str">
        <f>VLOOKUP(B12,'Уч юн'!$A$3:$G$780,5,FALSE)</f>
        <v>Мордовия</v>
      </c>
      <c r="G12" s="332" t="str">
        <f>VLOOKUP(B12,'Уч юн'!$A$3:$G$780,6,FALSE)</f>
        <v>СШОР по л/а, Атюрьевская ДЮСШ</v>
      </c>
      <c r="H12" s="284" t="str">
        <f t="shared" ref="H12:H20" si="0">CONCATENATE(K12,":",L12)</f>
        <v>22:23,4</v>
      </c>
      <c r="I12" s="285">
        <f>LOOKUP(M12,$T$3:$AA$3,$T$2:$AA$2)</f>
        <v>1</v>
      </c>
      <c r="J12" s="285"/>
      <c r="K12" s="330" t="s">
        <v>690</v>
      </c>
      <c r="L12" s="330" t="s">
        <v>700</v>
      </c>
      <c r="M12" s="331">
        <f t="shared" ref="M12:M20" si="1">(K12*100)+L12</f>
        <v>2223.4</v>
      </c>
      <c r="N12" s="333" t="str">
        <f>VLOOKUP(B12,'Уч юн'!$A$3:$G$780,7,FALSE)</f>
        <v>Данин И.И.</v>
      </c>
      <c r="O12" s="293"/>
      <c r="P12" s="293"/>
      <c r="Q12" s="293"/>
      <c r="R12" s="293"/>
      <c r="S12" s="293"/>
      <c r="U12" s="106"/>
      <c r="V12" s="137"/>
    </row>
    <row r="13" spans="1:28" s="159" customFormat="1" ht="15.75" customHeight="1" x14ac:dyDescent="0.25">
      <c r="A13" s="281">
        <v>2</v>
      </c>
      <c r="B13" s="282">
        <v>216</v>
      </c>
      <c r="C13" s="152" t="str">
        <f>VLOOKUP(B13,'Уч юн'!$A$3:$G$780,2,FALSE)</f>
        <v>Васьков Виктор</v>
      </c>
      <c r="D13" s="283" t="str">
        <f>VLOOKUP(B13,'Уч юн'!$A$3:$G$780,3,FALSE)</f>
        <v>2004</v>
      </c>
      <c r="E13" s="281" t="str">
        <f>VLOOKUP(B13,'Уч юн'!$A$3:$G$780,4,FALSE)</f>
        <v>1</v>
      </c>
      <c r="F13" s="152" t="str">
        <f>VLOOKUP(B13,'Уч юн'!$A$3:$G$780,5,FALSE)</f>
        <v>Мордовия</v>
      </c>
      <c r="G13" s="332" t="str">
        <f>VLOOKUP(B13,'Уч юн'!$A$3:$G$780,6,FALSE)</f>
        <v>СШОР по л/а, Зубово-Полянская ДЮСШ</v>
      </c>
      <c r="H13" s="284" t="str">
        <f t="shared" si="0"/>
        <v>22:38,7</v>
      </c>
      <c r="I13" s="285">
        <f t="shared" ref="I13:I20" si="2">LOOKUP(M13,$T$3:$AA$3,$T$2:$AA$2)</f>
        <v>1</v>
      </c>
      <c r="J13" s="285"/>
      <c r="K13" s="330" t="s">
        <v>690</v>
      </c>
      <c r="L13" s="330" t="s">
        <v>701</v>
      </c>
      <c r="M13" s="331">
        <f t="shared" si="1"/>
        <v>2238.6999999999998</v>
      </c>
      <c r="N13" s="333" t="str">
        <f>VLOOKUP(B13,'Уч юн'!$A$3:$G$780,7,FALSE)</f>
        <v>Степанов В.Д.</v>
      </c>
      <c r="O13" s="293"/>
      <c r="P13" s="293"/>
      <c r="Q13" s="293"/>
      <c r="R13" s="293"/>
      <c r="S13" s="293"/>
      <c r="V13" s="137"/>
    </row>
    <row r="14" spans="1:28" s="159" customFormat="1" ht="15.75" customHeight="1" x14ac:dyDescent="0.15">
      <c r="A14" s="281">
        <v>3</v>
      </c>
      <c r="B14" s="282">
        <v>215</v>
      </c>
      <c r="C14" s="152" t="str">
        <f>VLOOKUP(B14,'Уч юн'!$A$3:$G$780,2,FALSE)</f>
        <v>Козлов Василий</v>
      </c>
      <c r="D14" s="283" t="str">
        <f>VLOOKUP(B14,'Уч юн'!$A$3:$G$780,3,FALSE)</f>
        <v>2004</v>
      </c>
      <c r="E14" s="281" t="str">
        <f>VLOOKUP(B14,'Уч юн'!$A$3:$G$780,4,FALSE)</f>
        <v>2</v>
      </c>
      <c r="F14" s="152" t="str">
        <f>VLOOKUP(B14,'Уч юн'!$A$3:$G$780,5,FALSE)</f>
        <v>Мордовия</v>
      </c>
      <c r="G14" s="332" t="str">
        <f>VLOOKUP(B14,'Уч юн'!$A$3:$G$780,6,FALSE)</f>
        <v>СШОР по л/а, Атюрьевская ДЮСШ</v>
      </c>
      <c r="H14" s="284" t="str">
        <f t="shared" si="0"/>
        <v>22:54,8</v>
      </c>
      <c r="I14" s="285">
        <f t="shared" si="2"/>
        <v>1</v>
      </c>
      <c r="J14" s="337" t="s">
        <v>716</v>
      </c>
      <c r="K14" s="330" t="s">
        <v>690</v>
      </c>
      <c r="L14" s="330" t="s">
        <v>702</v>
      </c>
      <c r="M14" s="331">
        <f t="shared" si="1"/>
        <v>2254.8000000000002</v>
      </c>
      <c r="N14" s="333" t="str">
        <f>VLOOKUP(B14,'Уч юн'!$A$3:$G$780,7,FALSE)</f>
        <v>Ишуткин В.Д.</v>
      </c>
      <c r="O14" s="293"/>
      <c r="P14" s="293"/>
      <c r="Q14" s="293"/>
      <c r="R14" s="293"/>
      <c r="S14" s="293"/>
    </row>
    <row r="15" spans="1:28" s="159" customFormat="1" ht="15.75" customHeight="1" x14ac:dyDescent="0.25">
      <c r="A15" s="281">
        <v>4</v>
      </c>
      <c r="B15" s="282">
        <v>272</v>
      </c>
      <c r="C15" s="152" t="str">
        <f>VLOOKUP(B15,'Уч юн'!$A$3:$G$780,2,FALSE)</f>
        <v>Семенцов Павел</v>
      </c>
      <c r="D15" s="283" t="str">
        <f>VLOOKUP(B15,'Уч юн'!$A$3:$G$780,3,FALSE)</f>
        <v>2004</v>
      </c>
      <c r="E15" s="281" t="str">
        <f>VLOOKUP(B15,'Уч юн'!$A$3:$G$780,4,FALSE)</f>
        <v>2</v>
      </c>
      <c r="F15" s="152" t="str">
        <f>VLOOKUP(B15,'Уч юн'!$A$3:$G$780,5,FALSE)</f>
        <v>Челябинская</v>
      </c>
      <c r="G15" s="332" t="str">
        <f>VLOOKUP(B15,'Уч юн'!$A$3:$G$780,6,FALSE)</f>
        <v>СШОР№2, ШИСП</v>
      </c>
      <c r="H15" s="284" t="str">
        <f t="shared" si="0"/>
        <v>23:16,0</v>
      </c>
      <c r="I15" s="285">
        <f t="shared" si="2"/>
        <v>2</v>
      </c>
      <c r="J15" s="285"/>
      <c r="K15" s="330" t="s">
        <v>703</v>
      </c>
      <c r="L15" s="330" t="s">
        <v>704</v>
      </c>
      <c r="M15" s="331">
        <f t="shared" si="1"/>
        <v>2316</v>
      </c>
      <c r="N15" s="333" t="str">
        <f>VLOOKUP(B15,'Уч юн'!$A$3:$G$780,7,FALSE)</f>
        <v>Сайко Р.И., Сайко Е.В., Василенкова Н.В.</v>
      </c>
      <c r="O15" s="293"/>
      <c r="P15" s="293"/>
      <c r="Q15" s="293"/>
      <c r="R15" s="293"/>
      <c r="S15" s="293"/>
      <c r="V15" s="137"/>
    </row>
    <row r="16" spans="1:28" s="159" customFormat="1" ht="15.75" customHeight="1" x14ac:dyDescent="0.25">
      <c r="A16" s="281">
        <v>5</v>
      </c>
      <c r="B16" s="282">
        <v>217</v>
      </c>
      <c r="C16" s="152" t="str">
        <f>VLOOKUP(B16,'Уч юн'!$A$3:$G$780,2,FALSE)</f>
        <v>Муравьев Дмитрий</v>
      </c>
      <c r="D16" s="283" t="str">
        <f>VLOOKUP(B16,'Уч юн'!$A$3:$G$780,3,FALSE)</f>
        <v>2004</v>
      </c>
      <c r="E16" s="281" t="str">
        <f>VLOOKUP(B16,'Уч юн'!$A$3:$G$780,4,FALSE)</f>
        <v>1</v>
      </c>
      <c r="F16" s="152" t="str">
        <f>VLOOKUP(B16,'Уч юн'!$A$3:$G$780,5,FALSE)</f>
        <v>Мордовия</v>
      </c>
      <c r="G16" s="332" t="str">
        <f>VLOOKUP(B16,'Уч юн'!$A$3:$G$780,6,FALSE)</f>
        <v>СШОР по л/а</v>
      </c>
      <c r="H16" s="284" t="str">
        <f t="shared" si="0"/>
        <v>23:48,8</v>
      </c>
      <c r="I16" s="285">
        <f t="shared" si="2"/>
        <v>2</v>
      </c>
      <c r="J16" s="336" t="s">
        <v>718</v>
      </c>
      <c r="K16" s="330" t="s">
        <v>703</v>
      </c>
      <c r="L16" s="330" t="s">
        <v>705</v>
      </c>
      <c r="M16" s="331">
        <f t="shared" si="1"/>
        <v>2348.8000000000002</v>
      </c>
      <c r="N16" s="333" t="str">
        <f>VLOOKUP(B16,'Уч юн'!$A$3:$G$780,7,FALSE)</f>
        <v>Юртаев А.А., Станкина И.В.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</row>
    <row r="17" spans="1:27" s="159" customFormat="1" ht="15.75" customHeight="1" x14ac:dyDescent="0.25">
      <c r="A17" s="281">
        <v>6</v>
      </c>
      <c r="B17" s="282">
        <v>219</v>
      </c>
      <c r="C17" s="152" t="str">
        <f>VLOOKUP(B17,'Уч юн'!$A$3:$G$780,2,FALSE)</f>
        <v>Новиченков Вадим</v>
      </c>
      <c r="D17" s="283" t="str">
        <f>VLOOKUP(B17,'Уч юн'!$A$3:$G$780,3,FALSE)</f>
        <v>2005</v>
      </c>
      <c r="E17" s="281" t="str">
        <f>VLOOKUP(B17,'Уч юн'!$A$3:$G$780,4,FALSE)</f>
        <v>2</v>
      </c>
      <c r="F17" s="152" t="str">
        <f>VLOOKUP(B17,'Уч юн'!$A$3:$G$780,5,FALSE)</f>
        <v>Мордовия</v>
      </c>
      <c r="G17" s="332" t="str">
        <f>VLOOKUP(B17,'Уч юн'!$A$3:$G$780,6,FALSE)</f>
        <v>СШОР по л/а</v>
      </c>
      <c r="H17" s="284" t="str">
        <f t="shared" si="0"/>
        <v>24:21,8</v>
      </c>
      <c r="I17" s="285">
        <f t="shared" si="2"/>
        <v>2</v>
      </c>
      <c r="J17" s="336" t="s">
        <v>714</v>
      </c>
      <c r="K17" s="330" t="s">
        <v>706</v>
      </c>
      <c r="L17" s="330" t="s">
        <v>707</v>
      </c>
      <c r="M17" s="331">
        <f t="shared" si="1"/>
        <v>2421.8000000000002</v>
      </c>
      <c r="N17" s="333" t="str">
        <f>VLOOKUP(B17,'Уч юн'!$A$3:$G$780,7,FALSE)</f>
        <v>Юртаев А.А., Станкина И.В.</v>
      </c>
      <c r="O17" s="297"/>
      <c r="P17" s="297"/>
      <c r="Q17" s="297"/>
      <c r="R17" s="297"/>
      <c r="S17" s="293"/>
      <c r="T17" s="167"/>
      <c r="U17" s="106"/>
      <c r="V17" s="137"/>
    </row>
    <row r="18" spans="1:27" s="159" customFormat="1" ht="15.75" customHeight="1" x14ac:dyDescent="0.2">
      <c r="A18" s="281">
        <v>7</v>
      </c>
      <c r="B18" s="282">
        <v>496</v>
      </c>
      <c r="C18" s="152" t="str">
        <f>VLOOKUP(B18,'Уч юн'!$A$3:$G$780,2,FALSE)</f>
        <v>Андреев Александр</v>
      </c>
      <c r="D18" s="283" t="str">
        <f>VLOOKUP(B18,'Уч юн'!$A$3:$G$780,3,FALSE)</f>
        <v>2004</v>
      </c>
      <c r="E18" s="281" t="str">
        <f>VLOOKUP(B18,'Уч юн'!$A$3:$G$780,4,FALSE)</f>
        <v>2</v>
      </c>
      <c r="F18" s="152" t="str">
        <f>VLOOKUP(B18,'Уч юн'!$A$3:$G$780,5,FALSE)</f>
        <v>Чувашская</v>
      </c>
      <c r="G18" s="332" t="str">
        <f>VLOOKUP(B18,'Уч юн'!$A$3:$G$780,6,FALSE)</f>
        <v>СШОР №8</v>
      </c>
      <c r="H18" s="284" t="str">
        <f t="shared" si="0"/>
        <v>24:42,6</v>
      </c>
      <c r="I18" s="285">
        <f t="shared" si="2"/>
        <v>2</v>
      </c>
      <c r="J18" s="285"/>
      <c r="K18" s="330" t="s">
        <v>706</v>
      </c>
      <c r="L18" s="330" t="s">
        <v>708</v>
      </c>
      <c r="M18" s="331">
        <f t="shared" si="1"/>
        <v>2442.6</v>
      </c>
      <c r="N18" s="333" t="str">
        <f>VLOOKUP(B18,'Уч юн'!$A$3:$G$780,7,FALSE)</f>
        <v>Алексеев Н.В.</v>
      </c>
      <c r="O18" s="293"/>
      <c r="P18" s="293"/>
      <c r="Q18" s="293"/>
      <c r="R18" s="293"/>
      <c r="S18" s="293"/>
    </row>
    <row r="19" spans="1:27" s="159" customFormat="1" ht="15.75" customHeight="1" x14ac:dyDescent="0.25">
      <c r="A19" s="281">
        <v>8</v>
      </c>
      <c r="B19" s="282">
        <v>218</v>
      </c>
      <c r="C19" s="152" t="str">
        <f>VLOOKUP(B19,'Уч юн'!$A$3:$G$780,2,FALSE)</f>
        <v>Ждакаев Евгений</v>
      </c>
      <c r="D19" s="283" t="str">
        <f>VLOOKUP(B19,'Уч юн'!$A$3:$G$780,3,FALSE)</f>
        <v>2004</v>
      </c>
      <c r="E19" s="281" t="str">
        <f>VLOOKUP(B19,'Уч юн'!$A$3:$G$780,4,FALSE)</f>
        <v>2</v>
      </c>
      <c r="F19" s="152" t="str">
        <f>VLOOKUP(B19,'Уч юн'!$A$3:$G$780,5,FALSE)</f>
        <v>Мордовия</v>
      </c>
      <c r="G19" s="332" t="str">
        <f>VLOOKUP(B19,'Уч юн'!$A$3:$G$780,6,FALSE)</f>
        <v>СШОР по л/а, Торбеевская ДЮСШ</v>
      </c>
      <c r="H19" s="284" t="str">
        <f t="shared" si="0"/>
        <v>24:44,3</v>
      </c>
      <c r="I19" s="285">
        <f t="shared" si="2"/>
        <v>2</v>
      </c>
      <c r="J19" s="285"/>
      <c r="K19" s="330" t="s">
        <v>706</v>
      </c>
      <c r="L19" s="330" t="s">
        <v>709</v>
      </c>
      <c r="M19" s="331">
        <f t="shared" si="1"/>
        <v>2444.3000000000002</v>
      </c>
      <c r="N19" s="333" t="str">
        <f>VLOOKUP(B19,'Уч юн'!$A$3:$G$780,7,FALSE)</f>
        <v>Голиков А.В.</v>
      </c>
      <c r="O19" s="293"/>
      <c r="P19" s="293"/>
      <c r="Q19" s="293"/>
      <c r="R19" s="293"/>
      <c r="S19" s="293"/>
      <c r="U19" s="106"/>
      <c r="V19" s="137"/>
    </row>
    <row r="20" spans="1:27" s="159" customFormat="1" ht="15.75" customHeight="1" x14ac:dyDescent="0.25">
      <c r="A20" s="281">
        <v>9</v>
      </c>
      <c r="B20" s="282">
        <v>276</v>
      </c>
      <c r="C20" s="152" t="str">
        <f>VLOOKUP(B20,'Уч юн'!$A$3:$G$780,2,FALSE)</f>
        <v>Хорошилов Кирилл</v>
      </c>
      <c r="D20" s="283" t="str">
        <f>VLOOKUP(B20,'Уч юн'!$A$3:$G$780,3,FALSE)</f>
        <v>2004</v>
      </c>
      <c r="E20" s="281" t="str">
        <f>VLOOKUP(B20,'Уч юн'!$A$3:$G$780,4,FALSE)</f>
        <v>3</v>
      </c>
      <c r="F20" s="152" t="str">
        <f>VLOOKUP(B20,'Уч юн'!$A$3:$G$780,5,FALSE)</f>
        <v>Челябинская</v>
      </c>
      <c r="G20" s="332" t="str">
        <f>VLOOKUP(B20,'Уч юн'!$A$3:$G$780,6,FALSE)</f>
        <v>СШОР№2, ШИСП</v>
      </c>
      <c r="H20" s="284" t="str">
        <f t="shared" si="0"/>
        <v>25:18,9</v>
      </c>
      <c r="I20" s="285">
        <f t="shared" si="2"/>
        <v>3</v>
      </c>
      <c r="J20" s="285"/>
      <c r="K20" s="330" t="s">
        <v>710</v>
      </c>
      <c r="L20" s="330" t="s">
        <v>711</v>
      </c>
      <c r="M20" s="331">
        <f t="shared" si="1"/>
        <v>2518.9</v>
      </c>
      <c r="N20" s="333" t="str">
        <f>VLOOKUP(B20,'Уч юн'!$A$3:$G$780,7,FALSE)</f>
        <v>Сайко Р.И., Сайко Е.В., Василенкова Н.В.</v>
      </c>
      <c r="O20" s="293"/>
      <c r="P20" s="293"/>
      <c r="Q20" s="293"/>
      <c r="R20" s="293"/>
      <c r="S20" s="293"/>
      <c r="V20" s="137"/>
    </row>
    <row r="21" spans="1:27" s="35" customFormat="1" ht="15.75" customHeight="1" x14ac:dyDescent="0.25">
      <c r="A21" s="535" t="s">
        <v>341</v>
      </c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87"/>
      <c r="U21" s="81"/>
      <c r="V21" s="81"/>
      <c r="W21" s="81"/>
      <c r="X21" s="81"/>
      <c r="Y21" s="81"/>
      <c r="Z21" s="81"/>
      <c r="AA21" s="81"/>
    </row>
    <row r="22" spans="1:27" s="35" customFormat="1" ht="15.75" customHeight="1" x14ac:dyDescent="0.25">
      <c r="A22" s="552" t="s">
        <v>346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87"/>
      <c r="U22" s="14"/>
      <c r="V22" s="40"/>
      <c r="W22" s="106"/>
      <c r="X22" s="106"/>
      <c r="Y22" s="106"/>
      <c r="Z22" s="106"/>
      <c r="AA22" s="106"/>
    </row>
    <row r="23" spans="1:27" s="47" customFormat="1" ht="15.75" customHeight="1" x14ac:dyDescent="0.25">
      <c r="A23" s="51"/>
      <c r="B23" s="84"/>
      <c r="C23" s="55"/>
      <c r="D23" s="144"/>
      <c r="E23" s="54"/>
      <c r="F23" s="50"/>
      <c r="G23" s="50"/>
      <c r="H23" s="565" t="s">
        <v>19</v>
      </c>
      <c r="I23" s="565"/>
      <c r="J23" s="565"/>
      <c r="K23" s="565"/>
      <c r="L23" s="565"/>
      <c r="M23" s="565"/>
      <c r="N23" s="311" t="s">
        <v>693</v>
      </c>
      <c r="O23" s="540" t="s">
        <v>24</v>
      </c>
      <c r="P23" s="540"/>
      <c r="Q23" s="576" t="s">
        <v>644</v>
      </c>
      <c r="R23" s="576"/>
      <c r="S23" s="576"/>
      <c r="T23" s="59"/>
      <c r="U23" s="14"/>
      <c r="V23" s="40"/>
      <c r="W23" s="131"/>
      <c r="X23" s="131"/>
      <c r="Y23" s="131"/>
      <c r="Z23" s="131"/>
      <c r="AA23" s="131"/>
    </row>
    <row r="24" spans="1:27" s="48" customFormat="1" ht="28.5" customHeight="1" x14ac:dyDescent="0.2">
      <c r="A24" s="110" t="s">
        <v>1</v>
      </c>
      <c r="B24" s="110" t="s">
        <v>20</v>
      </c>
      <c r="C24" s="110" t="s">
        <v>2</v>
      </c>
      <c r="D24" s="148" t="s">
        <v>3</v>
      </c>
      <c r="E24" s="110" t="s">
        <v>4</v>
      </c>
      <c r="F24" s="110" t="s">
        <v>5</v>
      </c>
      <c r="G24" s="110" t="s">
        <v>6</v>
      </c>
      <c r="H24" s="77" t="s">
        <v>7</v>
      </c>
      <c r="I24" s="66" t="s">
        <v>17</v>
      </c>
      <c r="J24" s="66" t="s">
        <v>713</v>
      </c>
      <c r="K24" s="108" t="s">
        <v>27</v>
      </c>
      <c r="L24" s="108" t="s">
        <v>28</v>
      </c>
      <c r="M24" s="77" t="s">
        <v>31</v>
      </c>
      <c r="N24" s="158" t="s">
        <v>9</v>
      </c>
      <c r="O24" s="564" t="s">
        <v>10</v>
      </c>
      <c r="P24" s="564"/>
      <c r="Q24" s="564"/>
      <c r="R24" s="292" t="s">
        <v>11</v>
      </c>
      <c r="S24" s="291" t="s">
        <v>1</v>
      </c>
      <c r="T24" s="156"/>
      <c r="U24" s="62"/>
      <c r="V24" s="63"/>
      <c r="W24" s="44"/>
      <c r="X24" s="44"/>
      <c r="Y24" s="44"/>
      <c r="Z24" s="44"/>
      <c r="AA24" s="44"/>
    </row>
    <row r="25" spans="1:27" s="159" customFormat="1" ht="15.75" customHeight="1" x14ac:dyDescent="0.25">
      <c r="A25" s="281">
        <v>1</v>
      </c>
      <c r="B25" s="282">
        <v>199</v>
      </c>
      <c r="C25" s="152" t="str">
        <f>VLOOKUP(B25,'Уч юн'!$A$3:$G$780,2,FALSE)</f>
        <v>Денисов Андрей</v>
      </c>
      <c r="D25" s="283" t="str">
        <f>VLOOKUP(B25,'Уч юн'!$A$3:$G$780,3,FALSE)</f>
        <v>2006</v>
      </c>
      <c r="E25" s="281" t="str">
        <f>VLOOKUP(B25,'Уч юн'!$A$3:$G$780,4,FALSE)</f>
        <v>1ю</v>
      </c>
      <c r="F25" s="152" t="str">
        <f>VLOOKUP(B25,'Уч юн'!$A$3:$G$780,5,FALSE)</f>
        <v>Мордовия</v>
      </c>
      <c r="G25" s="332" t="str">
        <f>VLOOKUP(B25,'Уч юн'!$A$3:$G$780,6,FALSE)</f>
        <v>СШОР по л/а</v>
      </c>
      <c r="H25" s="284" t="str">
        <f t="shared" ref="H25:H36" si="3">CONCATENATE(K25,":",L25)</f>
        <v>13:54,0</v>
      </c>
      <c r="I25" s="285">
        <f t="shared" ref="I25:I36" si="4">LOOKUP(M25,$T$1:$AA$1,$T$2:$AA$2)</f>
        <v>2</v>
      </c>
      <c r="J25" s="336" t="s">
        <v>715</v>
      </c>
      <c r="K25" s="330" t="s">
        <v>676</v>
      </c>
      <c r="L25" s="330" t="s">
        <v>677</v>
      </c>
      <c r="M25" s="331">
        <f t="shared" ref="M25:M36" si="5">(K25*100)+L25</f>
        <v>1354</v>
      </c>
      <c r="N25" s="333" t="str">
        <f>VLOOKUP(B25,'Уч юн'!$A$3:$G$780,7,FALSE)</f>
        <v>Саляева Т.Н., Ратникова Н.Н.</v>
      </c>
      <c r="O25" s="293"/>
      <c r="P25" s="293"/>
      <c r="Q25" s="293"/>
      <c r="R25" s="293"/>
      <c r="S25" s="293"/>
      <c r="U25" s="106"/>
      <c r="V25" s="137"/>
    </row>
    <row r="26" spans="1:27" s="159" customFormat="1" ht="15.75" customHeight="1" x14ac:dyDescent="0.25">
      <c r="A26" s="281">
        <v>2</v>
      </c>
      <c r="B26" s="282">
        <v>198</v>
      </c>
      <c r="C26" s="152" t="str">
        <f>VLOOKUP(B26,'Уч юн'!$A$3:$G$780,2,FALSE)</f>
        <v>Чудайкин Кирилл</v>
      </c>
      <c r="D26" s="283" t="str">
        <f>VLOOKUP(B26,'Уч юн'!$A$3:$G$780,3,FALSE)</f>
        <v>2006</v>
      </c>
      <c r="E26" s="281" t="str">
        <f>VLOOKUP(B26,'Уч юн'!$A$3:$G$780,4,FALSE)</f>
        <v>2</v>
      </c>
      <c r="F26" s="152" t="str">
        <f>VLOOKUP(B26,'Уч юн'!$A$3:$G$780,5,FALSE)</f>
        <v>Мордовия</v>
      </c>
      <c r="G26" s="332" t="str">
        <f>VLOOKUP(B26,'Уч юн'!$A$3:$G$780,6,FALSE)</f>
        <v>СШОР по л/а</v>
      </c>
      <c r="H26" s="284" t="str">
        <f t="shared" si="3"/>
        <v>14:08,6</v>
      </c>
      <c r="I26" s="285">
        <f t="shared" si="4"/>
        <v>2</v>
      </c>
      <c r="J26" s="336" t="s">
        <v>715</v>
      </c>
      <c r="K26" s="330" t="s">
        <v>678</v>
      </c>
      <c r="L26" s="330" t="s">
        <v>679</v>
      </c>
      <c r="M26" s="331">
        <f t="shared" si="5"/>
        <v>1408.6</v>
      </c>
      <c r="N26" s="333" t="str">
        <f>VLOOKUP(B26,'Уч юн'!$A$3:$G$780,7,FALSE)</f>
        <v>Станкина И.В., Юртаев А.А.</v>
      </c>
      <c r="O26" s="293"/>
      <c r="P26" s="293"/>
      <c r="Q26" s="293"/>
      <c r="R26" s="293"/>
      <c r="S26" s="293"/>
      <c r="V26" s="137"/>
    </row>
    <row r="27" spans="1:27" s="159" customFormat="1" ht="15.75" customHeight="1" x14ac:dyDescent="0.25">
      <c r="A27" s="281">
        <v>3</v>
      </c>
      <c r="B27" s="282">
        <v>593</v>
      </c>
      <c r="C27" s="152" t="str">
        <f>VLOOKUP(B27,'Уч юн'!$A$3:$G$780,2,FALSE)</f>
        <v>Малигон Данила</v>
      </c>
      <c r="D27" s="283" t="str">
        <f>VLOOKUP(B27,'Уч юн'!$A$3:$G$780,3,FALSE)</f>
        <v>2006</v>
      </c>
      <c r="E27" s="281"/>
      <c r="F27" s="152" t="str">
        <f>VLOOKUP(B27,'Уч юн'!$A$3:$G$780,5,FALSE)</f>
        <v>Свердловская</v>
      </c>
      <c r="G27" s="332" t="str">
        <f>VLOOKUP(B27,'Уч юн'!$A$3:$G$780,6,FALSE)</f>
        <v>СШОР</v>
      </c>
      <c r="H27" s="284" t="str">
        <f t="shared" si="3"/>
        <v>14:55,6</v>
      </c>
      <c r="I27" s="285">
        <f t="shared" si="4"/>
        <v>3</v>
      </c>
      <c r="J27" s="285"/>
      <c r="K27" s="330" t="s">
        <v>678</v>
      </c>
      <c r="L27" s="330" t="s">
        <v>680</v>
      </c>
      <c r="M27" s="331">
        <f t="shared" si="5"/>
        <v>1455.6</v>
      </c>
      <c r="N27" s="333" t="str">
        <f>VLOOKUP(B27,'Уч юн'!$A$3:$G$780,7,FALSE)</f>
        <v>Кузнецова С.А.</v>
      </c>
      <c r="O27" s="293"/>
      <c r="P27" s="293"/>
      <c r="Q27" s="293"/>
      <c r="R27" s="293"/>
      <c r="S27" s="293"/>
      <c r="V27" s="137"/>
    </row>
    <row r="28" spans="1:27" s="159" customFormat="1" ht="15.75" customHeight="1" x14ac:dyDescent="0.15">
      <c r="A28" s="281">
        <v>4</v>
      </c>
      <c r="B28" s="282">
        <v>208</v>
      </c>
      <c r="C28" s="152" t="str">
        <f>VLOOKUP(B28,'Уч юн'!$A$3:$G$780,2,FALSE)</f>
        <v>Лемонов Алексей</v>
      </c>
      <c r="D28" s="283" t="str">
        <f>VLOOKUP(B28,'Уч юн'!$A$3:$G$780,3,FALSE)</f>
        <v>2006</v>
      </c>
      <c r="E28" s="281" t="str">
        <f>VLOOKUP(B28,'Уч юн'!$A$3:$G$780,4,FALSE)</f>
        <v>3</v>
      </c>
      <c r="F28" s="152" t="str">
        <f>VLOOKUP(B28,'Уч юн'!$A$3:$G$780,5,FALSE)</f>
        <v>Мордовия</v>
      </c>
      <c r="G28" s="332" t="str">
        <f>VLOOKUP(B28,'Уч юн'!$A$3:$G$780,6,FALSE)</f>
        <v>СШОР по л/а</v>
      </c>
      <c r="H28" s="284" t="str">
        <f t="shared" si="3"/>
        <v>15:28,4</v>
      </c>
      <c r="I28" s="285">
        <f t="shared" si="4"/>
        <v>3</v>
      </c>
      <c r="J28" s="337" t="s">
        <v>716</v>
      </c>
      <c r="K28" s="330" t="s">
        <v>681</v>
      </c>
      <c r="L28" s="330" t="s">
        <v>682</v>
      </c>
      <c r="M28" s="331">
        <f t="shared" si="5"/>
        <v>1528.4</v>
      </c>
      <c r="N28" s="333" t="str">
        <f>VLOOKUP(B28,'Уч юн'!$A$3:$G$780,7,FALSE)</f>
        <v>Архипова Л.К., Никитин С.В.</v>
      </c>
      <c r="O28" s="293"/>
      <c r="P28" s="293"/>
      <c r="Q28" s="293"/>
      <c r="R28" s="293"/>
      <c r="S28" s="293"/>
    </row>
    <row r="29" spans="1:27" s="159" customFormat="1" ht="15.75" customHeight="1" x14ac:dyDescent="0.25">
      <c r="A29" s="281">
        <v>5</v>
      </c>
      <c r="B29" s="282">
        <v>210</v>
      </c>
      <c r="C29" s="152" t="str">
        <f>VLOOKUP(B29,'Уч юн'!$A$3:$G$780,2,FALSE)</f>
        <v>Киреев Иван</v>
      </c>
      <c r="D29" s="283" t="str">
        <f>VLOOKUP(B29,'Уч юн'!$A$3:$G$780,3,FALSE)</f>
        <v>2006</v>
      </c>
      <c r="E29" s="281" t="str">
        <f>VLOOKUP(B29,'Уч юн'!$A$3:$G$780,4,FALSE)</f>
        <v>3</v>
      </c>
      <c r="F29" s="152" t="str">
        <f>VLOOKUP(B29,'Уч юн'!$A$3:$G$780,5,FALSE)</f>
        <v>Мордовия</v>
      </c>
      <c r="G29" s="332" t="str">
        <f>VLOOKUP(B29,'Уч юн'!$A$3:$G$780,6,FALSE)</f>
        <v>СШОР по л/а</v>
      </c>
      <c r="H29" s="284" t="str">
        <f t="shared" si="3"/>
        <v>15:41,6</v>
      </c>
      <c r="I29" s="285">
        <f t="shared" si="4"/>
        <v>3</v>
      </c>
      <c r="J29" s="285"/>
      <c r="K29" s="330" t="s">
        <v>681</v>
      </c>
      <c r="L29" s="330" t="s">
        <v>683</v>
      </c>
      <c r="M29" s="331">
        <f t="shared" si="5"/>
        <v>1541.6</v>
      </c>
      <c r="N29" s="333" t="str">
        <f>VLOOKUP(B29,'Уч юн'!$A$3:$G$780,7,FALSE)</f>
        <v>Начаркины К.Н.,В.В.</v>
      </c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  <row r="30" spans="1:27" s="159" customFormat="1" ht="15.75" customHeight="1" x14ac:dyDescent="0.2">
      <c r="A30" s="281">
        <v>6</v>
      </c>
      <c r="B30" s="282">
        <v>448</v>
      </c>
      <c r="C30" s="152" t="str">
        <f>VLOOKUP(B30,'Уч юн'!$A$3:$G$780,2,FALSE)</f>
        <v>Басистый Владимир</v>
      </c>
      <c r="D30" s="283" t="str">
        <f>VLOOKUP(B30,'Уч юн'!$A$3:$G$780,3,FALSE)</f>
        <v>2007</v>
      </c>
      <c r="E30" s="281" t="str">
        <f>VLOOKUP(B30,'Уч юн'!$A$3:$G$780,4,FALSE)</f>
        <v>2</v>
      </c>
      <c r="F30" s="152" t="str">
        <f>VLOOKUP(B30,'Уч юн'!$A$3:$G$780,5,FALSE)</f>
        <v>Костромская</v>
      </c>
      <c r="G30" s="332" t="str">
        <f>VLOOKUP(B30,'Уч юн'!$A$3:$G$780,6,FALSE)</f>
        <v>ДЮСШ "Спартак"</v>
      </c>
      <c r="H30" s="284" t="str">
        <f t="shared" si="3"/>
        <v>15:44,6</v>
      </c>
      <c r="I30" s="285">
        <f t="shared" si="4"/>
        <v>3</v>
      </c>
      <c r="J30" s="336" t="s">
        <v>715</v>
      </c>
      <c r="K30" s="330" t="s">
        <v>681</v>
      </c>
      <c r="L30" s="330" t="s">
        <v>684</v>
      </c>
      <c r="M30" s="331">
        <f t="shared" si="5"/>
        <v>1544.6</v>
      </c>
      <c r="N30" s="333" t="str">
        <f>VLOOKUP(B30,'Уч юн'!$A$3:$G$780,7,FALSE)</f>
        <v>Федотов И.А.</v>
      </c>
      <c r="O30" s="293"/>
      <c r="P30" s="293"/>
      <c r="Q30" s="293"/>
      <c r="R30" s="293"/>
      <c r="S30" s="293"/>
    </row>
    <row r="31" spans="1:27" s="159" customFormat="1" ht="15.75" customHeight="1" x14ac:dyDescent="0.2">
      <c r="A31" s="281">
        <v>7</v>
      </c>
      <c r="B31" s="282">
        <v>601</v>
      </c>
      <c r="C31" s="152" t="str">
        <f>VLOOKUP(B31,'Уч юн'!$A$3:$G$780,2,FALSE)</f>
        <v>Харитонов Богдан</v>
      </c>
      <c r="D31" s="283" t="str">
        <f>VLOOKUP(B31,'Уч юн'!$A$3:$G$780,3,FALSE)</f>
        <v>2007</v>
      </c>
      <c r="E31" s="281"/>
      <c r="F31" s="152" t="str">
        <f>VLOOKUP(B31,'Уч юн'!$A$3:$G$780,5,FALSE)</f>
        <v>Пензенская</v>
      </c>
      <c r="G31" s="332" t="str">
        <f>VLOOKUP(B31,'Уч юн'!$A$3:$G$780,6,FALSE)</f>
        <v>СШ№6</v>
      </c>
      <c r="H31" s="284" t="str">
        <f t="shared" si="3"/>
        <v>19:44,6</v>
      </c>
      <c r="I31" s="285" t="str">
        <f t="shared" si="4"/>
        <v>бр</v>
      </c>
      <c r="J31" s="336" t="s">
        <v>715</v>
      </c>
      <c r="K31" s="330" t="s">
        <v>685</v>
      </c>
      <c r="L31" s="330" t="s">
        <v>684</v>
      </c>
      <c r="M31" s="331">
        <f t="shared" si="5"/>
        <v>1944.6</v>
      </c>
      <c r="N31" s="333" t="str">
        <f>VLOOKUP(B31,'Уч юн'!$A$3:$G$780,7,FALSE)</f>
        <v>Любомиров И.С.</v>
      </c>
      <c r="O31" s="293"/>
      <c r="P31" s="293"/>
      <c r="Q31" s="293"/>
      <c r="R31" s="293"/>
      <c r="S31" s="293"/>
      <c r="T31" s="167"/>
      <c r="U31" s="136"/>
      <c r="V31" s="166"/>
    </row>
    <row r="32" spans="1:27" s="159" customFormat="1" ht="15.75" customHeight="1" x14ac:dyDescent="0.25">
      <c r="A32" s="281">
        <v>8</v>
      </c>
      <c r="B32" s="282">
        <v>695</v>
      </c>
      <c r="C32" s="152" t="str">
        <f>VLOOKUP(B32,'Уч юн'!$A$3:$G$780,2,FALSE)</f>
        <v>Фокин Кирилл</v>
      </c>
      <c r="D32" s="283" t="str">
        <f>VLOOKUP(B32,'Уч юн'!$A$3:$G$780,3,FALSE)</f>
        <v>2006</v>
      </c>
      <c r="E32" s="281"/>
      <c r="F32" s="152" t="str">
        <f>VLOOKUP(B32,'Уч юн'!$A$3:$G$780,5,FALSE)</f>
        <v>Пензенская</v>
      </c>
      <c r="G32" s="332" t="str">
        <f>VLOOKUP(B32,'Уч юн'!$A$3:$G$780,6,FALSE)</f>
        <v>УОР</v>
      </c>
      <c r="H32" s="284" t="str">
        <f t="shared" si="3"/>
        <v>19:50,6</v>
      </c>
      <c r="I32" s="285" t="str">
        <f t="shared" si="4"/>
        <v>бр</v>
      </c>
      <c r="J32" s="336" t="s">
        <v>714</v>
      </c>
      <c r="K32" s="330" t="s">
        <v>685</v>
      </c>
      <c r="L32" s="330" t="s">
        <v>686</v>
      </c>
      <c r="M32" s="331">
        <f t="shared" si="5"/>
        <v>1950.6</v>
      </c>
      <c r="N32" s="333" t="str">
        <f>VLOOKUP(B32,'Уч юн'!$A$3:$G$780,7,FALSE)</f>
        <v>Воеводины А.Н., Ю.С.</v>
      </c>
      <c r="O32" s="293"/>
      <c r="P32" s="293"/>
      <c r="Q32" s="293"/>
      <c r="R32" s="293"/>
      <c r="S32" s="293"/>
      <c r="U32" s="106"/>
      <c r="V32" s="137"/>
    </row>
    <row r="33" spans="1:27" s="159" customFormat="1" ht="15.75" customHeight="1" x14ac:dyDescent="0.25">
      <c r="A33" s="281">
        <v>9</v>
      </c>
      <c r="B33" s="282">
        <v>625</v>
      </c>
      <c r="C33" s="152" t="str">
        <f>VLOOKUP(B33,'Уч юн'!$A$3:$G$780,2,FALSE)</f>
        <v>Слепов Даниил</v>
      </c>
      <c r="D33" s="283" t="str">
        <f>VLOOKUP(B33,'Уч юн'!$A$3:$G$780,3,FALSE)</f>
        <v>2006</v>
      </c>
      <c r="E33" s="281"/>
      <c r="F33" s="152" t="str">
        <f>VLOOKUP(B33,'Уч юн'!$A$3:$G$780,5,FALSE)</f>
        <v>Пензенская</v>
      </c>
      <c r="G33" s="332" t="str">
        <f>VLOOKUP(B33,'Уч юн'!$A$3:$G$780,6,FALSE)</f>
        <v>ДЮСШ Колышлейский</v>
      </c>
      <c r="H33" s="284" t="str">
        <f t="shared" si="3"/>
        <v>19:57,3</v>
      </c>
      <c r="I33" s="285" t="str">
        <f t="shared" si="4"/>
        <v>бр</v>
      </c>
      <c r="J33" s="285"/>
      <c r="K33" s="330" t="s">
        <v>685</v>
      </c>
      <c r="L33" s="330" t="s">
        <v>687</v>
      </c>
      <c r="M33" s="331">
        <f t="shared" si="5"/>
        <v>1957.3</v>
      </c>
      <c r="N33" s="333" t="str">
        <f>VLOOKUP(B33,'Уч юн'!$A$3:$G$780,7,FALSE)</f>
        <v>Спирягин М.Е.</v>
      </c>
      <c r="O33" s="297"/>
      <c r="P33" s="297"/>
      <c r="Q33" s="297"/>
      <c r="R33" s="297"/>
      <c r="S33" s="293"/>
      <c r="T33" s="167"/>
      <c r="U33" s="106"/>
      <c r="V33" s="137"/>
    </row>
    <row r="34" spans="1:27" s="159" customFormat="1" ht="15.75" customHeight="1" x14ac:dyDescent="0.25">
      <c r="A34" s="281">
        <v>10</v>
      </c>
      <c r="B34" s="282">
        <v>602</v>
      </c>
      <c r="C34" s="152" t="str">
        <f>VLOOKUP(B34,'Уч юн'!$A$3:$G$780,2,FALSE)</f>
        <v>Беляев Максим</v>
      </c>
      <c r="D34" s="283" t="str">
        <f>VLOOKUP(B34,'Уч юн'!$A$3:$G$780,3,FALSE)</f>
        <v>2007</v>
      </c>
      <c r="E34" s="281"/>
      <c r="F34" s="152" t="str">
        <f>VLOOKUP(B34,'Уч юн'!$A$3:$G$780,5,FALSE)</f>
        <v>Пензенская</v>
      </c>
      <c r="G34" s="332" t="str">
        <f>VLOOKUP(B34,'Уч юн'!$A$3:$G$780,6,FALSE)</f>
        <v>СШ№6</v>
      </c>
      <c r="H34" s="284" t="str">
        <f t="shared" si="3"/>
        <v>21:00,4</v>
      </c>
      <c r="I34" s="285" t="str">
        <f t="shared" si="4"/>
        <v>бр</v>
      </c>
      <c r="J34" s="336" t="s">
        <v>715</v>
      </c>
      <c r="K34" s="330" t="s">
        <v>688</v>
      </c>
      <c r="L34" s="330" t="s">
        <v>689</v>
      </c>
      <c r="M34" s="331">
        <f t="shared" si="5"/>
        <v>2100.4</v>
      </c>
      <c r="N34" s="333" t="str">
        <f>VLOOKUP(B34,'Уч юн'!$A$3:$G$780,7,FALSE)</f>
        <v>Любомиров И.С.</v>
      </c>
      <c r="O34" s="293"/>
      <c r="P34" s="293"/>
      <c r="Q34" s="293"/>
      <c r="R34" s="293"/>
      <c r="S34" s="293"/>
      <c r="V34" s="137"/>
    </row>
    <row r="35" spans="1:27" s="159" customFormat="1" ht="15.75" customHeight="1" x14ac:dyDescent="0.25">
      <c r="A35" s="281">
        <v>11</v>
      </c>
      <c r="B35" s="282">
        <v>603</v>
      </c>
      <c r="C35" s="152" t="str">
        <f>VLOOKUP(B35,'Уч юн'!$A$3:$G$780,2,FALSE)</f>
        <v>Кольчугин Максим</v>
      </c>
      <c r="D35" s="283" t="str">
        <f>VLOOKUP(B35,'Уч юн'!$A$3:$G$780,3,FALSE)</f>
        <v>2007</v>
      </c>
      <c r="E35" s="281"/>
      <c r="F35" s="152" t="str">
        <f>VLOOKUP(B35,'Уч юн'!$A$3:$G$780,5,FALSE)</f>
        <v>Пензенская</v>
      </c>
      <c r="G35" s="332" t="str">
        <f>VLOOKUP(B35,'Уч юн'!$A$3:$G$780,6,FALSE)</f>
        <v>СШ№6</v>
      </c>
      <c r="H35" s="284" t="str">
        <f t="shared" si="3"/>
        <v>22:34,9</v>
      </c>
      <c r="I35" s="285" t="str">
        <f t="shared" si="4"/>
        <v>бр</v>
      </c>
      <c r="J35" s="285"/>
      <c r="K35" s="330" t="s">
        <v>690</v>
      </c>
      <c r="L35" s="330" t="s">
        <v>691</v>
      </c>
      <c r="M35" s="331">
        <f t="shared" si="5"/>
        <v>2234.9</v>
      </c>
      <c r="N35" s="333" t="str">
        <f>VLOOKUP(B35,'Уч юн'!$A$3:$G$780,7,FALSE)</f>
        <v>Любомиров И.С.</v>
      </c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7" s="159" customFormat="1" ht="15.75" customHeight="1" x14ac:dyDescent="0.25">
      <c r="A36" s="281">
        <v>12</v>
      </c>
      <c r="B36" s="282">
        <v>209</v>
      </c>
      <c r="C36" s="152" t="str">
        <f>VLOOKUP(B36,'Уч юн'!$A$3:$G$780,2,FALSE)</f>
        <v>Егоров Никита</v>
      </c>
      <c r="D36" s="283" t="str">
        <f>VLOOKUP(B36,'Уч юн'!$A$3:$G$780,3,FALSE)</f>
        <v>2006</v>
      </c>
      <c r="E36" s="281"/>
      <c r="F36" s="152" t="str">
        <f>VLOOKUP(B36,'Уч юн'!$A$3:$G$780,5,FALSE)</f>
        <v>Мордовия</v>
      </c>
      <c r="G36" s="332" t="str">
        <f>VLOOKUP(B36,'Уч юн'!$A$3:$G$780,6,FALSE)</f>
        <v>СШОР по л/а</v>
      </c>
      <c r="H36" s="284" t="str">
        <f t="shared" si="3"/>
        <v>22:40,3</v>
      </c>
      <c r="I36" s="285" t="str">
        <f t="shared" si="4"/>
        <v>бр</v>
      </c>
      <c r="J36" s="285"/>
      <c r="K36" s="330" t="s">
        <v>690</v>
      </c>
      <c r="L36" s="330" t="s">
        <v>719</v>
      </c>
      <c r="M36" s="331">
        <f t="shared" si="5"/>
        <v>2240.3000000000002</v>
      </c>
      <c r="N36" s="333" t="str">
        <f>VLOOKUP(B36,'Уч юн'!$A$3:$G$780,7,FALSE)</f>
        <v>Станкина И.В., Юртаев А.А.</v>
      </c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s="188" customFormat="1" ht="9.75" customHeight="1" x14ac:dyDescent="0.25">
      <c r="A37" s="33"/>
      <c r="B37" s="33"/>
      <c r="D37" s="189"/>
      <c r="E37" s="33"/>
      <c r="F37" s="38"/>
      <c r="G37" s="38"/>
      <c r="H37" s="191"/>
      <c r="I37" s="33"/>
      <c r="J37" s="33"/>
      <c r="K37" s="312"/>
      <c r="L37" s="312"/>
      <c r="M37" s="191"/>
    </row>
    <row r="38" spans="1:27" s="188" customFormat="1" ht="15.75" hidden="1" x14ac:dyDescent="0.25">
      <c r="A38" s="33"/>
      <c r="B38" s="33"/>
      <c r="C38" s="338" t="s">
        <v>655</v>
      </c>
      <c r="D38" s="189"/>
      <c r="E38" s="33"/>
      <c r="F38" s="38"/>
      <c r="G38" s="38"/>
      <c r="H38" s="72" t="s">
        <v>657</v>
      </c>
      <c r="I38" s="33"/>
      <c r="J38" s="33"/>
      <c r="K38" s="312"/>
      <c r="L38" s="312"/>
      <c r="M38" s="191"/>
    </row>
    <row r="39" spans="1:27" s="188" customFormat="1" ht="15.75" hidden="1" x14ac:dyDescent="0.25">
      <c r="A39" s="33"/>
      <c r="B39" s="33"/>
      <c r="D39" s="189"/>
      <c r="E39" s="33"/>
      <c r="F39" s="38"/>
      <c r="G39" s="38"/>
      <c r="H39" s="72"/>
      <c r="I39" s="33"/>
      <c r="J39" s="33"/>
      <c r="K39" s="312"/>
      <c r="L39" s="312"/>
      <c r="M39" s="191"/>
    </row>
    <row r="40" spans="1:27" s="188" customFormat="1" ht="15.75" hidden="1" x14ac:dyDescent="0.25">
      <c r="A40" s="33"/>
      <c r="B40" s="33"/>
      <c r="C40" s="338" t="s">
        <v>656</v>
      </c>
      <c r="D40" s="189"/>
      <c r="E40" s="33"/>
      <c r="F40" s="38"/>
      <c r="G40" s="38"/>
      <c r="H40" s="72" t="s">
        <v>658</v>
      </c>
      <c r="I40" s="33"/>
      <c r="J40" s="33"/>
      <c r="K40" s="312"/>
      <c r="L40" s="312"/>
      <c r="M40" s="191"/>
    </row>
    <row r="41" spans="1:27" s="188" customFormat="1" ht="15.75" x14ac:dyDescent="0.25">
      <c r="A41" s="33"/>
      <c r="B41" s="33"/>
      <c r="D41" s="189"/>
      <c r="E41" s="33"/>
      <c r="F41" s="38"/>
      <c r="G41" s="38"/>
      <c r="H41" s="191"/>
      <c r="I41" s="33"/>
      <c r="J41" s="33"/>
      <c r="K41" s="312"/>
      <c r="L41" s="312"/>
      <c r="M41" s="191"/>
    </row>
    <row r="42" spans="1:27" s="188" customFormat="1" ht="15.75" x14ac:dyDescent="0.25">
      <c r="A42" s="33"/>
      <c r="B42" s="33"/>
      <c r="D42" s="189"/>
      <c r="E42" s="33"/>
      <c r="F42" s="38"/>
      <c r="G42" s="38"/>
      <c r="H42" s="191"/>
      <c r="I42" s="33"/>
      <c r="J42" s="33"/>
      <c r="K42" s="312"/>
      <c r="L42" s="312"/>
      <c r="M42" s="191"/>
    </row>
    <row r="43" spans="1:27" s="35" customFormat="1" ht="15.75" x14ac:dyDescent="0.25">
      <c r="A43" s="33"/>
      <c r="B43" s="31"/>
      <c r="D43" s="138"/>
      <c r="E43" s="31"/>
      <c r="F43" s="38"/>
      <c r="G43" s="36"/>
      <c r="H43" s="72"/>
      <c r="I43" s="31"/>
      <c r="J43" s="31"/>
      <c r="K43" s="70"/>
      <c r="L43" s="70"/>
      <c r="M43" s="72"/>
    </row>
    <row r="44" spans="1:27" s="35" customFormat="1" ht="15.75" x14ac:dyDescent="0.25">
      <c r="A44" s="33"/>
      <c r="B44" s="31"/>
      <c r="D44" s="138"/>
      <c r="E44" s="31"/>
      <c r="F44" s="38"/>
      <c r="G44" s="36"/>
      <c r="H44" s="72"/>
      <c r="I44" s="31"/>
      <c r="J44" s="31"/>
      <c r="K44" s="70"/>
      <c r="L44" s="70"/>
      <c r="M44" s="72"/>
    </row>
    <row r="45" spans="1:27" x14ac:dyDescent="0.2">
      <c r="H45" s="90"/>
      <c r="K45" s="97"/>
      <c r="L45" s="97"/>
      <c r="M45" s="90"/>
    </row>
    <row r="46" spans="1:27" x14ac:dyDescent="0.2">
      <c r="H46" s="90"/>
      <c r="K46" s="97"/>
      <c r="L46" s="97"/>
      <c r="M46" s="90"/>
    </row>
    <row r="47" spans="1:27" x14ac:dyDescent="0.2">
      <c r="H47" s="90"/>
      <c r="K47" s="97"/>
      <c r="L47" s="97"/>
      <c r="M47" s="90"/>
    </row>
  </sheetData>
  <customSheetViews>
    <customSheetView guid="{948F6758-08EB-455E-9DF2-723DFC2E4E47}" showPageBreaks="1" printArea="1" hiddenRows="1" hiddenColumns="1" view="pageBreakPreview" topLeftCell="A19">
      <selection activeCell="G42" sqref="G42"/>
      <pageMargins left="0.19685039370078741" right="0.15748031496062992" top="0.15748031496062992" bottom="0.15748031496062992" header="0.15748031496062992" footer="0.15748031496062992"/>
      <printOptions horizontalCentered="1"/>
      <pageSetup paperSize="9" scale="88" orientation="landscape" r:id="rId1"/>
      <headerFooter alignWithMargins="0"/>
    </customSheetView>
  </customSheetViews>
  <mergeCells count="19">
    <mergeCell ref="O24:Q24"/>
    <mergeCell ref="A21:S21"/>
    <mergeCell ref="A22:S22"/>
    <mergeCell ref="H23:M23"/>
    <mergeCell ref="O23:P23"/>
    <mergeCell ref="Q23:S23"/>
    <mergeCell ref="O11:Q11"/>
    <mergeCell ref="A1:S1"/>
    <mergeCell ref="A2:S2"/>
    <mergeCell ref="A3:S3"/>
    <mergeCell ref="A4:S4"/>
    <mergeCell ref="A5:S5"/>
    <mergeCell ref="D6:M6"/>
    <mergeCell ref="N6:S6"/>
    <mergeCell ref="A8:S8"/>
    <mergeCell ref="A9:S9"/>
    <mergeCell ref="H10:M10"/>
    <mergeCell ref="O10:P10"/>
    <mergeCell ref="Q10:S10"/>
  </mergeCells>
  <printOptions horizontalCentered="1"/>
  <pageMargins left="0.19685039370078741" right="0.15748031496062992" top="0.15748031496062992" bottom="0.15748031496062992" header="0.15748031496062992" footer="0.15748031496062992"/>
  <pageSetup paperSize="9" scale="88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5"/>
  <sheetViews>
    <sheetView view="pageBreakPreview" zoomScaleSheetLayoutView="100" workbookViewId="0">
      <selection activeCell="AB26" sqref="AB26"/>
    </sheetView>
  </sheetViews>
  <sheetFormatPr defaultRowHeight="12.75" x14ac:dyDescent="0.2"/>
  <cols>
    <col min="1" max="1" width="6.85546875" style="92" customWidth="1"/>
    <col min="2" max="2" width="5.42578125" style="92" customWidth="1"/>
    <col min="3" max="3" width="27.28515625" style="92" customWidth="1"/>
    <col min="4" max="4" width="6.7109375" style="151" customWidth="1"/>
    <col min="5" max="5" width="7.42578125" style="92" hidden="1" customWidth="1"/>
    <col min="6" max="6" width="16.85546875" style="92" hidden="1" customWidth="1"/>
    <col min="7" max="7" width="26.5703125" style="124" customWidth="1"/>
    <col min="8" max="8" width="9.7109375" style="125" customWidth="1"/>
    <col min="9" max="9" width="7.42578125" style="92" customWidth="1"/>
    <col min="10" max="10" width="31.42578125" style="92" customWidth="1"/>
    <col min="11" max="11" width="7.42578125" style="128" hidden="1" customWidth="1"/>
    <col min="12" max="12" width="7.85546875" style="128" hidden="1" customWidth="1"/>
    <col min="13" max="13" width="7.85546875" style="125" hidden="1" customWidth="1"/>
    <col min="14" max="16" width="4.85546875" style="92" hidden="1" customWidth="1"/>
    <col min="17" max="17" width="7.7109375" style="92" hidden="1" customWidth="1"/>
    <col min="18" max="18" width="6.28515625" style="92" hidden="1" customWidth="1"/>
    <col min="19" max="26" width="6.140625" style="92" hidden="1" customWidth="1"/>
    <col min="27" max="16384" width="9.140625" style="92"/>
  </cols>
  <sheetData>
    <row r="1" spans="1:27" s="10" customFormat="1" ht="15" customHeight="1" x14ac:dyDescent="0.25">
      <c r="A1" s="577" t="str">
        <f>'60 юн'!A1:S1</f>
        <v>Региональная общественная организация "Федерация легкой атлетики Пензенской области"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132">
        <v>100</v>
      </c>
      <c r="T1" s="132">
        <v>127.1</v>
      </c>
      <c r="U1" s="132">
        <v>131.1</v>
      </c>
      <c r="V1" s="132">
        <v>136.1</v>
      </c>
      <c r="W1" s="132">
        <v>142.1</v>
      </c>
      <c r="X1" s="132">
        <v>151.1</v>
      </c>
      <c r="Y1" s="132">
        <v>202.1</v>
      </c>
      <c r="Z1" s="132">
        <v>216.1</v>
      </c>
      <c r="AA1" s="15"/>
    </row>
    <row r="2" spans="1:27" s="10" customFormat="1" ht="15" customHeight="1" x14ac:dyDescent="0.25">
      <c r="A2" s="579" t="str">
        <f>'60 юн'!A2:S2</f>
        <v>Министерство физической культуры и спорта Пензенской области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  <c r="AA2" s="15"/>
    </row>
    <row r="3" spans="1:27" s="10" customFormat="1" ht="7.5" customHeight="1" x14ac:dyDescent="0.25">
      <c r="D3" s="150"/>
      <c r="S3" s="35"/>
      <c r="T3" s="35"/>
      <c r="U3" s="35"/>
      <c r="V3" s="35"/>
      <c r="W3" s="35"/>
      <c r="X3" s="35"/>
      <c r="Y3" s="35"/>
      <c r="Z3" s="35"/>
      <c r="AA3" s="35"/>
    </row>
    <row r="4" spans="1:27" s="10" customFormat="1" ht="16.5" customHeight="1" x14ac:dyDescent="0.25">
      <c r="A4" s="577" t="s">
        <v>652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81"/>
      <c r="T4" s="81"/>
      <c r="U4" s="81"/>
      <c r="V4" s="87"/>
      <c r="W4" s="81"/>
      <c r="X4" s="81"/>
      <c r="Y4" s="87"/>
      <c r="Z4" s="81"/>
      <c r="AA4" s="81"/>
    </row>
    <row r="5" spans="1:27" s="10" customFormat="1" ht="30.75" customHeight="1" x14ac:dyDescent="0.2">
      <c r="A5" s="580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81"/>
      <c r="T5" s="81"/>
      <c r="U5" s="81"/>
      <c r="V5" s="81"/>
      <c r="W5" s="81"/>
      <c r="X5" s="81"/>
      <c r="Y5" s="81"/>
      <c r="Z5" s="81"/>
      <c r="AA5" s="81"/>
    </row>
    <row r="6" spans="1:27" s="10" customFormat="1" ht="12" customHeight="1" x14ac:dyDescent="0.2">
      <c r="A6" s="64"/>
      <c r="B6" s="9"/>
      <c r="C6" s="11" t="s">
        <v>0</v>
      </c>
      <c r="D6" s="578" t="s">
        <v>53</v>
      </c>
      <c r="E6" s="578"/>
      <c r="F6" s="578"/>
      <c r="G6" s="578"/>
      <c r="H6" s="578"/>
      <c r="I6" s="578"/>
      <c r="J6" s="578" t="str">
        <f>'60 юн'!N7</f>
        <v>01-03 марта 2019г</v>
      </c>
      <c r="K6" s="578"/>
      <c r="L6" s="578"/>
      <c r="M6" s="578"/>
      <c r="N6" s="578"/>
      <c r="O6" s="578"/>
      <c r="P6" s="578"/>
      <c r="Q6" s="578"/>
      <c r="R6" s="578"/>
      <c r="S6" s="81"/>
      <c r="T6" s="81"/>
      <c r="U6" s="81"/>
      <c r="V6" s="87"/>
      <c r="W6" s="81"/>
      <c r="X6" s="81"/>
      <c r="Y6" s="87"/>
      <c r="Z6" s="81"/>
      <c r="AA6" s="81"/>
    </row>
    <row r="7" spans="1:27" s="10" customFormat="1" ht="12" customHeight="1" x14ac:dyDescent="0.2">
      <c r="A7" s="64"/>
      <c r="B7" s="9"/>
      <c r="C7" s="1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81"/>
      <c r="T7" s="81"/>
      <c r="U7" s="81"/>
      <c r="V7" s="87"/>
      <c r="W7" s="81"/>
      <c r="X7" s="81"/>
      <c r="Y7" s="87"/>
      <c r="Z7" s="81"/>
      <c r="AA7" s="81"/>
    </row>
    <row r="8" spans="1:27" s="10" customFormat="1" ht="14.25" customHeight="1" x14ac:dyDescent="0.25">
      <c r="A8" s="579" t="s">
        <v>67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87"/>
      <c r="T8" s="81"/>
      <c r="U8" s="81"/>
      <c r="V8" s="81"/>
      <c r="W8" s="81"/>
      <c r="X8" s="81"/>
      <c r="Y8" s="81"/>
      <c r="Z8" s="81"/>
      <c r="AA8" s="81"/>
    </row>
    <row r="9" spans="1:27" s="10" customFormat="1" ht="15.75" customHeight="1" x14ac:dyDescent="0.25">
      <c r="A9" s="581" t="s">
        <v>55</v>
      </c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87"/>
      <c r="T9" s="14"/>
      <c r="U9" s="40"/>
      <c r="V9" s="106"/>
      <c r="W9" s="106"/>
      <c r="X9" s="106"/>
      <c r="Y9" s="106"/>
      <c r="Z9" s="106"/>
      <c r="AA9" s="106"/>
    </row>
    <row r="10" spans="1:27" s="65" customFormat="1" ht="25.5" customHeight="1" x14ac:dyDescent="0.2">
      <c r="A10" s="56" t="s">
        <v>1</v>
      </c>
      <c r="B10" s="56" t="s">
        <v>13</v>
      </c>
      <c r="C10" s="56" t="s">
        <v>2</v>
      </c>
      <c r="D10" s="170" t="s">
        <v>3</v>
      </c>
      <c r="E10" s="56" t="s">
        <v>4</v>
      </c>
      <c r="F10" s="56" t="s">
        <v>5</v>
      </c>
      <c r="G10" s="129" t="s">
        <v>6</v>
      </c>
      <c r="H10" s="116" t="s">
        <v>8</v>
      </c>
      <c r="I10" s="56" t="s">
        <v>17</v>
      </c>
      <c r="J10" s="114" t="s">
        <v>9</v>
      </c>
      <c r="K10" s="632"/>
      <c r="L10" s="632"/>
      <c r="M10" s="633"/>
      <c r="N10" s="634" t="s">
        <v>10</v>
      </c>
      <c r="O10" s="634"/>
      <c r="P10" s="634"/>
      <c r="Q10" s="635" t="s">
        <v>21</v>
      </c>
      <c r="R10" s="636" t="s">
        <v>1</v>
      </c>
      <c r="S10" s="135"/>
      <c r="T10" s="14"/>
      <c r="U10" s="40"/>
      <c r="V10" s="131"/>
      <c r="W10" s="131"/>
      <c r="X10" s="131"/>
      <c r="Y10" s="131"/>
      <c r="Z10" s="131"/>
      <c r="AA10" s="131"/>
    </row>
    <row r="11" spans="1:27" s="68" customFormat="1" ht="14.25" customHeight="1" x14ac:dyDescent="0.2">
      <c r="A11" s="214">
        <v>1</v>
      </c>
      <c r="B11" s="215"/>
      <c r="C11" s="637" t="s">
        <v>479</v>
      </c>
      <c r="D11" s="638"/>
      <c r="E11" s="637"/>
      <c r="F11" s="637"/>
      <c r="G11" s="639"/>
      <c r="H11" s="216" t="str">
        <f>CONCATENATE(K11,":",L11)</f>
        <v>1:37,6</v>
      </c>
      <c r="I11" s="217">
        <f>LOOKUP(M11,$S$1:$Z$1,$S$2:$Z$2)</f>
        <v>3</v>
      </c>
      <c r="J11" s="218"/>
      <c r="K11" s="219" t="s">
        <v>95</v>
      </c>
      <c r="L11" s="219" t="s">
        <v>980</v>
      </c>
      <c r="M11" s="220">
        <f>(K11*100)+L11</f>
        <v>137.6</v>
      </c>
      <c r="N11" s="171"/>
      <c r="O11" s="171"/>
      <c r="P11" s="171"/>
      <c r="Q11" s="221"/>
      <c r="R11" s="171"/>
    </row>
    <row r="12" spans="1:27" s="68" customFormat="1" ht="14.25" customHeight="1" x14ac:dyDescent="0.2">
      <c r="A12" s="214"/>
      <c r="B12" s="215">
        <v>383</v>
      </c>
      <c r="C12" s="80" t="str">
        <f>VLOOKUP(B12,'Уч юн'!$A$3:$G$780,2,FALSE)</f>
        <v>Целищев Денис</v>
      </c>
      <c r="D12" s="146" t="str">
        <f>VLOOKUP(B12,'Уч юн'!$A$3:$G$780,3,FALSE)</f>
        <v>2004</v>
      </c>
      <c r="E12" s="67" t="str">
        <f>VLOOKUP(B12,'Уч юн'!$A$3:$G$780,4,FALSE)</f>
        <v>2</v>
      </c>
      <c r="F12" s="80" t="str">
        <f>VLOOKUP(B12,'Уч юн'!$A$3:$G$780,5,FALSE)</f>
        <v>Ульяновская</v>
      </c>
      <c r="G12" s="154" t="str">
        <f>VLOOKUP(B12,'Уч юн'!$A$3:$G$780,6,FALSE)</f>
        <v>ССШОР</v>
      </c>
      <c r="H12" s="216"/>
      <c r="I12" s="217"/>
      <c r="J12" s="218" t="str">
        <f>VLOOKUP(B12,'Уч юн'!$A$3:$G$780,7,FALSE)</f>
        <v>Михалкины А.В., Е.Е.</v>
      </c>
      <c r="K12" s="219" t="s">
        <v>95</v>
      </c>
      <c r="L12" s="219" t="s">
        <v>980</v>
      </c>
      <c r="M12" s="220">
        <f>(K12*100)+L12</f>
        <v>137.6</v>
      </c>
      <c r="N12" s="171"/>
      <c r="O12" s="171"/>
      <c r="P12" s="171"/>
      <c r="Q12" s="221"/>
      <c r="R12" s="171"/>
    </row>
    <row r="13" spans="1:27" s="68" customFormat="1" ht="14.25" customHeight="1" x14ac:dyDescent="0.2">
      <c r="A13" s="214"/>
      <c r="B13" s="215">
        <v>378</v>
      </c>
      <c r="C13" s="80" t="str">
        <f>VLOOKUP(B13,'Уч юн'!$A$3:$G$780,2,FALSE)</f>
        <v>Незамутдинов Альберт</v>
      </c>
      <c r="D13" s="146" t="str">
        <f>VLOOKUP(B13,'Уч юн'!$A$3:$G$780,3,FALSE)</f>
        <v>2004</v>
      </c>
      <c r="E13" s="67" t="str">
        <f>VLOOKUP(B13,'Уч юн'!$A$3:$G$780,4,FALSE)</f>
        <v>2</v>
      </c>
      <c r="F13" s="80" t="str">
        <f>VLOOKUP(B13,'Уч юн'!$A$3:$G$780,5,FALSE)</f>
        <v>Ульяновская</v>
      </c>
      <c r="G13" s="154" t="str">
        <f>VLOOKUP(B13,'Уч юн'!$A$3:$G$780,6,FALSE)</f>
        <v xml:space="preserve">ССШОР  </v>
      </c>
      <c r="H13" s="216"/>
      <c r="I13" s="217"/>
      <c r="J13" s="218" t="str">
        <f>VLOOKUP(B13,'Уч юн'!$A$3:$G$780,7,FALSE)</f>
        <v>Михалкины А.В., Е.Е.</v>
      </c>
      <c r="K13" s="219" t="s">
        <v>95</v>
      </c>
      <c r="L13" s="219" t="s">
        <v>980</v>
      </c>
      <c r="M13" s="220">
        <f>(K13*100)+L13</f>
        <v>137.6</v>
      </c>
      <c r="N13" s="171"/>
      <c r="O13" s="171"/>
      <c r="P13" s="171"/>
      <c r="Q13" s="221"/>
      <c r="R13" s="171"/>
    </row>
    <row r="14" spans="1:27" s="68" customFormat="1" ht="14.25" customHeight="1" x14ac:dyDescent="0.2">
      <c r="A14" s="214"/>
      <c r="B14" s="215">
        <v>391</v>
      </c>
      <c r="C14" s="80" t="str">
        <f>VLOOKUP(B14,'Уч юн'!$A$3:$G$780,2,FALSE)</f>
        <v>Охотников Дмитрий</v>
      </c>
      <c r="D14" s="146" t="str">
        <f>VLOOKUP(B14,'Уч юн'!$A$3:$G$780,3,FALSE)</f>
        <v>2004</v>
      </c>
      <c r="E14" s="67" t="str">
        <f>VLOOKUP(B14,'Уч юн'!$A$3:$G$780,4,FALSE)</f>
        <v>2</v>
      </c>
      <c r="F14" s="80" t="str">
        <f>VLOOKUP(B14,'Уч юн'!$A$3:$G$780,5,FALSE)</f>
        <v>Ульяновская</v>
      </c>
      <c r="G14" s="154" t="str">
        <f>VLOOKUP(B14,'Уч юн'!$A$3:$G$780,6,FALSE)</f>
        <v>ССШОР по л/а</v>
      </c>
      <c r="H14" s="216"/>
      <c r="I14" s="217"/>
      <c r="J14" s="218" t="str">
        <f>VLOOKUP(B14,'Уч юн'!$A$3:$G$780,7,FALSE)</f>
        <v>Шагиева Н.А.</v>
      </c>
      <c r="K14" s="219" t="s">
        <v>95</v>
      </c>
      <c r="L14" s="219" t="s">
        <v>980</v>
      </c>
      <c r="M14" s="220">
        <f>(K14*100)+L14</f>
        <v>137.6</v>
      </c>
      <c r="N14" s="171"/>
      <c r="O14" s="171"/>
      <c r="P14" s="171"/>
      <c r="Q14" s="221"/>
      <c r="R14" s="171"/>
    </row>
    <row r="15" spans="1:27" s="68" customFormat="1" ht="14.25" customHeight="1" x14ac:dyDescent="0.2">
      <c r="A15" s="214"/>
      <c r="B15" s="215">
        <v>390</v>
      </c>
      <c r="C15" s="80" t="str">
        <f>VLOOKUP(B15,'Уч юн'!$A$3:$G$780,2,FALSE)</f>
        <v>Сидехменов Александр</v>
      </c>
      <c r="D15" s="146" t="str">
        <f>VLOOKUP(B15,'Уч юн'!$A$3:$G$780,3,FALSE)</f>
        <v>2004</v>
      </c>
      <c r="E15" s="67" t="str">
        <f>VLOOKUP(B15,'Уч юн'!$A$3:$G$780,4,FALSE)</f>
        <v>3</v>
      </c>
      <c r="F15" s="80" t="str">
        <f>VLOOKUP(B15,'Уч юн'!$A$3:$G$780,5,FALSE)</f>
        <v>Ульяновская</v>
      </c>
      <c r="G15" s="154" t="str">
        <f>VLOOKUP(B15,'Уч юн'!$A$3:$G$780,6,FALSE)</f>
        <v>ССШОР по л/а</v>
      </c>
      <c r="H15" s="216"/>
      <c r="I15" s="217"/>
      <c r="J15" s="218" t="str">
        <f>VLOOKUP(B15,'Уч юн'!$A$3:$G$780,7,FALSE)</f>
        <v>Минюкевич М.В.</v>
      </c>
      <c r="K15" s="219" t="s">
        <v>95</v>
      </c>
      <c r="L15" s="219" t="s">
        <v>980</v>
      </c>
      <c r="M15" s="220">
        <f>(K15*100)+L15</f>
        <v>137.6</v>
      </c>
      <c r="N15" s="171"/>
      <c r="O15" s="171"/>
      <c r="P15" s="171"/>
      <c r="Q15" s="221"/>
      <c r="R15" s="171"/>
    </row>
    <row r="16" spans="1:27" s="68" customFormat="1" ht="14.25" customHeight="1" x14ac:dyDescent="0.2">
      <c r="A16" s="214"/>
      <c r="B16" s="215">
        <v>377</v>
      </c>
      <c r="C16" s="80" t="str">
        <f>VLOOKUP(B16,'Уч юн'!$A$3:$G$780,2,FALSE)</f>
        <v>Швейгерт Артур</v>
      </c>
      <c r="D16" s="146" t="str">
        <f>VLOOKUP(B16,'Уч юн'!$A$3:$G$780,3,FALSE)</f>
        <v>2004</v>
      </c>
      <c r="E16" s="67" t="str">
        <f>VLOOKUP(B16,'Уч юн'!$A$3:$G$780,4,FALSE)</f>
        <v>2</v>
      </c>
      <c r="F16" s="80" t="str">
        <f>VLOOKUP(B16,'Уч юн'!$A$3:$G$780,5,FALSE)</f>
        <v>Ульяновская</v>
      </c>
      <c r="G16" s="154" t="str">
        <f>VLOOKUP(B16,'Уч юн'!$A$3:$G$780,6,FALSE)</f>
        <v>ССШОР</v>
      </c>
      <c r="H16" s="216"/>
      <c r="I16" s="217"/>
      <c r="J16" s="218" t="str">
        <f>VLOOKUP(B16,'Уч юн'!$A$3:$G$780,7,FALSE)</f>
        <v>Михалкины А.В., Е.Е.</v>
      </c>
      <c r="K16" s="219" t="s">
        <v>95</v>
      </c>
      <c r="L16" s="219" t="s">
        <v>980</v>
      </c>
      <c r="M16" s="220">
        <f>(K16*100)+L16</f>
        <v>137.6</v>
      </c>
      <c r="N16" s="171"/>
      <c r="O16" s="171"/>
      <c r="P16" s="171"/>
      <c r="Q16" s="221"/>
      <c r="R16" s="171"/>
    </row>
    <row r="17" spans="1:27" s="68" customFormat="1" ht="14.25" customHeight="1" x14ac:dyDescent="0.2">
      <c r="A17" s="214">
        <v>2</v>
      </c>
      <c r="B17" s="215"/>
      <c r="C17" s="637" t="s">
        <v>188</v>
      </c>
      <c r="D17" s="638"/>
      <c r="E17" s="637"/>
      <c r="F17" s="637"/>
      <c r="G17" s="639"/>
      <c r="H17" s="216" t="str">
        <f>CONCATENATE(K17,":",L17)</f>
        <v>1:37,7</v>
      </c>
      <c r="I17" s="217">
        <f>LOOKUP(M17,$S$1:$Z$1,$S$2:$Z$2)</f>
        <v>3</v>
      </c>
      <c r="J17" s="218"/>
      <c r="K17" s="219" t="s">
        <v>95</v>
      </c>
      <c r="L17" s="219" t="s">
        <v>981</v>
      </c>
      <c r="M17" s="220">
        <f>(K17*100)+L17</f>
        <v>137.69999999999999</v>
      </c>
      <c r="N17" s="171"/>
      <c r="O17" s="171"/>
      <c r="P17" s="171"/>
      <c r="Q17" s="221"/>
      <c r="R17" s="171"/>
    </row>
    <row r="18" spans="1:27" s="68" customFormat="1" ht="14.25" customHeight="1" x14ac:dyDescent="0.2">
      <c r="A18" s="214"/>
      <c r="B18" s="215">
        <v>54</v>
      </c>
      <c r="C18" s="80" t="str">
        <f>VLOOKUP(B18,'Уч юн'!$A$3:$G$780,2,FALSE)</f>
        <v>Шахнюк Михаил</v>
      </c>
      <c r="D18" s="146" t="str">
        <f>VLOOKUP(B18,'Уч юн'!$A$3:$G$780,3,FALSE)</f>
        <v>2004</v>
      </c>
      <c r="E18" s="67" t="str">
        <f>VLOOKUP(B18,'Уч юн'!$A$3:$G$780,4,FALSE)</f>
        <v>2</v>
      </c>
      <c r="F18" s="80" t="str">
        <f>VLOOKUP(B18,'Уч юн'!$A$3:$G$780,5,FALSE)</f>
        <v>Тульская</v>
      </c>
      <c r="G18" s="154" t="str">
        <f>VLOOKUP(B18,'Уч юн'!$A$3:$G$780,6,FALSE)</f>
        <v>СШОР</v>
      </c>
      <c r="H18" s="216"/>
      <c r="I18" s="217"/>
      <c r="J18" s="218" t="str">
        <f>VLOOKUP(B18,'Уч юн'!$A$3:$G$780,7,FALSE)</f>
        <v>Маринов А.В.</v>
      </c>
      <c r="K18" s="219" t="s">
        <v>95</v>
      </c>
      <c r="L18" s="219" t="s">
        <v>981</v>
      </c>
      <c r="M18" s="220">
        <f>(K18*100)+L18</f>
        <v>137.69999999999999</v>
      </c>
      <c r="N18" s="171"/>
      <c r="O18" s="171"/>
      <c r="P18" s="171"/>
      <c r="Q18" s="221"/>
      <c r="R18" s="171"/>
    </row>
    <row r="19" spans="1:27" s="136" customFormat="1" ht="15.75" customHeight="1" x14ac:dyDescent="0.2">
      <c r="A19" s="214"/>
      <c r="B19" s="215">
        <v>55</v>
      </c>
      <c r="C19" s="80" t="str">
        <f>VLOOKUP(B19,'Уч юн'!$A$3:$G$780,2,FALSE)</f>
        <v>Кудрявцев Кирилл</v>
      </c>
      <c r="D19" s="146" t="str">
        <f>VLOOKUP(B19,'Уч юн'!$A$3:$G$780,3,FALSE)</f>
        <v>2004</v>
      </c>
      <c r="E19" s="67"/>
      <c r="F19" s="80" t="str">
        <f>VLOOKUP(B19,'Уч юн'!$A$3:$G$780,5,FALSE)</f>
        <v>Тульская</v>
      </c>
      <c r="G19" s="154" t="str">
        <f>VLOOKUP(B19,'Уч юн'!$A$3:$G$780,6,FALSE)</f>
        <v>СШОР</v>
      </c>
      <c r="H19" s="216"/>
      <c r="I19" s="217"/>
      <c r="J19" s="218" t="str">
        <f>VLOOKUP(B19,'Уч юн'!$A$3:$G$780,7,FALSE)</f>
        <v>Спиридонов Б.А.</v>
      </c>
      <c r="K19" s="219" t="s">
        <v>95</v>
      </c>
      <c r="L19" s="219" t="s">
        <v>981</v>
      </c>
      <c r="M19" s="220">
        <f>(K19*100)+L19</f>
        <v>137.69999999999999</v>
      </c>
      <c r="N19" s="171"/>
      <c r="O19" s="171"/>
      <c r="P19" s="171"/>
      <c r="Q19" s="221"/>
      <c r="R19" s="171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68" customFormat="1" ht="14.25" customHeight="1" x14ac:dyDescent="0.2">
      <c r="A20" s="214"/>
      <c r="B20" s="215">
        <v>56</v>
      </c>
      <c r="C20" s="80" t="str">
        <f>VLOOKUP(B20,'Уч юн'!$A$3:$G$780,2,FALSE)</f>
        <v>Попов Александр</v>
      </c>
      <c r="D20" s="146" t="str">
        <f>VLOOKUP(B20,'Уч юн'!$A$3:$G$780,3,FALSE)</f>
        <v>2004</v>
      </c>
      <c r="E20" s="67"/>
      <c r="F20" s="80" t="str">
        <f>VLOOKUP(B20,'Уч юн'!$A$3:$G$780,5,FALSE)</f>
        <v>Тульская</v>
      </c>
      <c r="G20" s="154" t="str">
        <f>VLOOKUP(B20,'Уч юн'!$A$3:$G$780,6,FALSE)</f>
        <v>СШОР</v>
      </c>
      <c r="H20" s="216"/>
      <c r="I20" s="217"/>
      <c r="J20" s="218" t="str">
        <f>VLOOKUP(B20,'Уч юн'!$A$3:$G$780,7,FALSE)</f>
        <v>Левина Т., Маринов А.В.</v>
      </c>
      <c r="K20" s="219" t="s">
        <v>95</v>
      </c>
      <c r="L20" s="219" t="s">
        <v>981</v>
      </c>
      <c r="M20" s="220">
        <f>(K20*100)+L20</f>
        <v>137.69999999999999</v>
      </c>
      <c r="N20" s="171"/>
      <c r="O20" s="171"/>
      <c r="P20" s="171"/>
      <c r="Q20" s="221"/>
      <c r="R20" s="171"/>
    </row>
    <row r="21" spans="1:27" s="68" customFormat="1" ht="14.25" customHeight="1" x14ac:dyDescent="0.2">
      <c r="A21" s="214"/>
      <c r="B21" s="215">
        <v>57</v>
      </c>
      <c r="C21" s="80" t="str">
        <f>VLOOKUP(B21,'Уч юн'!$A$3:$G$780,2,FALSE)</f>
        <v>Брыковский Даниил</v>
      </c>
      <c r="D21" s="146" t="str">
        <f>VLOOKUP(B21,'Уч юн'!$A$3:$G$780,3,FALSE)</f>
        <v>2004</v>
      </c>
      <c r="E21" s="67"/>
      <c r="F21" s="80" t="str">
        <f>VLOOKUP(B21,'Уч юн'!$A$3:$G$780,5,FALSE)</f>
        <v>Тульская</v>
      </c>
      <c r="G21" s="154" t="str">
        <f>VLOOKUP(B21,'Уч юн'!$A$3:$G$780,6,FALSE)</f>
        <v>СШОР</v>
      </c>
      <c r="H21" s="216"/>
      <c r="I21" s="217"/>
      <c r="J21" s="218" t="str">
        <f>VLOOKUP(B21,'Уч юн'!$A$3:$G$780,7,FALSE)</f>
        <v>Маринов А.В.</v>
      </c>
      <c r="K21" s="219" t="s">
        <v>95</v>
      </c>
      <c r="L21" s="219" t="s">
        <v>981</v>
      </c>
      <c r="M21" s="220">
        <f>(K21*100)+L21</f>
        <v>137.69999999999999</v>
      </c>
      <c r="N21" s="171"/>
      <c r="O21" s="171"/>
      <c r="P21" s="171"/>
      <c r="Q21" s="221"/>
      <c r="R21" s="171"/>
    </row>
    <row r="22" spans="1:27" s="68" customFormat="1" ht="14.25" customHeight="1" x14ac:dyDescent="0.2">
      <c r="A22" s="214">
        <v>3</v>
      </c>
      <c r="B22" s="215"/>
      <c r="C22" s="637" t="s">
        <v>413</v>
      </c>
      <c r="D22" s="638"/>
      <c r="E22" s="637"/>
      <c r="F22" s="637"/>
      <c r="G22" s="639"/>
      <c r="H22" s="216" t="str">
        <f>CONCATENATE(K22,":",L22)</f>
        <v>1:39,4</v>
      </c>
      <c r="I22" s="217">
        <f>LOOKUP(M22,$S$1:$Z$1,$S$2:$Z$2)</f>
        <v>3</v>
      </c>
      <c r="J22" s="218"/>
      <c r="K22" s="219" t="s">
        <v>95</v>
      </c>
      <c r="L22" s="219" t="s">
        <v>982</v>
      </c>
      <c r="M22" s="220">
        <f>(K22*100)+L22</f>
        <v>139.4</v>
      </c>
      <c r="N22" s="171"/>
      <c r="O22" s="171"/>
      <c r="P22" s="171"/>
      <c r="Q22" s="221"/>
      <c r="R22" s="171"/>
    </row>
    <row r="23" spans="1:27" s="68" customFormat="1" ht="14.25" customHeight="1" x14ac:dyDescent="0.2">
      <c r="A23" s="214"/>
      <c r="B23" s="215">
        <v>289</v>
      </c>
      <c r="C23" s="80" t="str">
        <f>VLOOKUP(B23,'Уч юн'!$A$3:$G$780,2,FALSE)</f>
        <v>Воробьев Никита</v>
      </c>
      <c r="D23" s="146" t="str">
        <f>VLOOKUP(B23,'Уч юн'!$A$3:$G$780,3,FALSE)</f>
        <v>2004</v>
      </c>
      <c r="E23" s="67" t="str">
        <f>VLOOKUP(B23,'Уч юн'!$A$3:$G$780,4,FALSE)</f>
        <v>1</v>
      </c>
      <c r="F23" s="80" t="str">
        <f>VLOOKUP(B23,'Уч юн'!$A$3:$G$780,5,FALSE)</f>
        <v>Саратовская</v>
      </c>
      <c r="G23" s="154" t="str">
        <f>VLOOKUP(B23,'Уч юн'!$A$3:$G$780,6,FALSE)</f>
        <v>ДЮСШ</v>
      </c>
      <c r="H23" s="216"/>
      <c r="I23" s="217"/>
      <c r="J23" s="218" t="str">
        <f>VLOOKUP(B23,'Уч юн'!$A$3:$G$780,7,FALSE)</f>
        <v>Минахметова О.В., Тихненко С.Г.</v>
      </c>
      <c r="K23" s="219" t="s">
        <v>95</v>
      </c>
      <c r="L23" s="219" t="s">
        <v>982</v>
      </c>
      <c r="M23" s="220">
        <f>(K23*100)+L23</f>
        <v>139.4</v>
      </c>
      <c r="N23" s="171"/>
      <c r="O23" s="171"/>
      <c r="P23" s="171"/>
      <c r="Q23" s="221"/>
      <c r="R23" s="171"/>
    </row>
    <row r="24" spans="1:27" s="68" customFormat="1" ht="14.25" customHeight="1" x14ac:dyDescent="0.2">
      <c r="A24" s="214"/>
      <c r="B24" s="215">
        <v>288</v>
      </c>
      <c r="C24" s="80" t="str">
        <f>VLOOKUP(B24,'Уч юн'!$A$3:$G$780,2,FALSE)</f>
        <v>Кузьмин Максим</v>
      </c>
      <c r="D24" s="146" t="str">
        <f>VLOOKUP(B24,'Уч юн'!$A$3:$G$780,3,FALSE)</f>
        <v>2004</v>
      </c>
      <c r="E24" s="67" t="str">
        <f>VLOOKUP(B24,'Уч юн'!$A$3:$G$780,4,FALSE)</f>
        <v>2</v>
      </c>
      <c r="F24" s="80" t="str">
        <f>VLOOKUP(B24,'Уч юн'!$A$3:$G$780,5,FALSE)</f>
        <v>Саратовская</v>
      </c>
      <c r="G24" s="154" t="str">
        <f>VLOOKUP(B24,'Уч юн'!$A$3:$G$780,6,FALSE)</f>
        <v>ДЮСШ</v>
      </c>
      <c r="H24" s="216"/>
      <c r="I24" s="217"/>
      <c r="J24" s="218" t="str">
        <f>VLOOKUP(B24,'Уч юн'!$A$3:$G$780,7,FALSE)</f>
        <v>Минахметова О.В.</v>
      </c>
      <c r="K24" s="219" t="s">
        <v>95</v>
      </c>
      <c r="L24" s="219" t="s">
        <v>982</v>
      </c>
      <c r="M24" s="220">
        <f>(K24*100)+L24</f>
        <v>139.4</v>
      </c>
      <c r="N24" s="171"/>
      <c r="O24" s="171"/>
      <c r="P24" s="171"/>
      <c r="Q24" s="221"/>
      <c r="R24" s="171"/>
    </row>
    <row r="25" spans="1:27" s="68" customFormat="1" ht="14.25" customHeight="1" x14ac:dyDescent="0.2">
      <c r="A25" s="214"/>
      <c r="B25" s="215">
        <v>465</v>
      </c>
      <c r="C25" s="80" t="str">
        <f>VLOOKUP(B25,'Уч юн'!$A$3:$G$780,2,FALSE)</f>
        <v>Горелов Кирилл</v>
      </c>
      <c r="D25" s="146" t="str">
        <f>VLOOKUP(B25,'Уч юн'!$A$3:$G$780,3,FALSE)</f>
        <v>2004</v>
      </c>
      <c r="E25" s="67" t="str">
        <f>VLOOKUP(B25,'Уч юн'!$A$3:$G$780,4,FALSE)</f>
        <v>2</v>
      </c>
      <c r="F25" s="80" t="str">
        <f>VLOOKUP(B25,'Уч юн'!$A$3:$G$780,5,FALSE)</f>
        <v>Саратовская</v>
      </c>
      <c r="G25" s="154" t="str">
        <f>VLOOKUP(B25,'Уч юн'!$A$3:$G$780,6,FALSE)</f>
        <v>СШ Юность</v>
      </c>
      <c r="H25" s="216"/>
      <c r="I25" s="217"/>
      <c r="J25" s="218" t="str">
        <f>VLOOKUP(B25,'Уч юн'!$A$3:$G$780,7,FALSE)</f>
        <v>Тимошенко Е.В.</v>
      </c>
      <c r="K25" s="219" t="s">
        <v>95</v>
      </c>
      <c r="L25" s="219" t="s">
        <v>982</v>
      </c>
      <c r="M25" s="220">
        <f>(K25*100)+L25</f>
        <v>139.4</v>
      </c>
      <c r="N25" s="171"/>
      <c r="O25" s="171"/>
      <c r="P25" s="171"/>
      <c r="Q25" s="221"/>
      <c r="R25" s="171"/>
    </row>
    <row r="26" spans="1:27" s="68" customFormat="1" ht="14.25" customHeight="1" x14ac:dyDescent="0.2">
      <c r="A26" s="214"/>
      <c r="B26" s="215">
        <v>305</v>
      </c>
      <c r="C26" s="80" t="str">
        <f>VLOOKUP(B26,'Уч юн'!$A$3:$G$780,2,FALSE)</f>
        <v>Гришанин Егор</v>
      </c>
      <c r="D26" s="146" t="str">
        <f>VLOOKUP(B26,'Уч юн'!$A$3:$G$780,3,FALSE)</f>
        <v>2004</v>
      </c>
      <c r="E26" s="67" t="str">
        <f>VLOOKUP(B26,'Уч юн'!$A$3:$G$780,4,FALSE)</f>
        <v>2</v>
      </c>
      <c r="F26" s="80" t="str">
        <f>VLOOKUP(B26,'Уч юн'!$A$3:$G$780,5,FALSE)</f>
        <v>Саратовская</v>
      </c>
      <c r="G26" s="154" t="str">
        <f>VLOOKUP(B26,'Уч юн'!$A$3:$G$780,6,FALSE)</f>
        <v>СШОР№6</v>
      </c>
      <c r="H26" s="216"/>
      <c r="I26" s="217"/>
      <c r="J26" s="218" t="str">
        <f>VLOOKUP(B26,'Уч юн'!$A$3:$G$780,7,FALSE)</f>
        <v>Прокофьева Е.П.</v>
      </c>
      <c r="K26" s="219" t="s">
        <v>95</v>
      </c>
      <c r="L26" s="219" t="s">
        <v>982</v>
      </c>
      <c r="M26" s="220">
        <f>(K26*100)+L26</f>
        <v>139.4</v>
      </c>
      <c r="N26" s="171"/>
      <c r="O26" s="171"/>
      <c r="P26" s="171"/>
      <c r="Q26" s="221"/>
      <c r="R26" s="171"/>
    </row>
    <row r="27" spans="1:27" s="68" customFormat="1" ht="14.25" customHeight="1" x14ac:dyDescent="0.2">
      <c r="A27" s="214"/>
      <c r="B27" s="215">
        <v>300</v>
      </c>
      <c r="C27" s="80" t="str">
        <f>VLOOKUP(B27,'Уч юн'!$A$3:$G$780,2,FALSE)</f>
        <v>Тюмин Владимир</v>
      </c>
      <c r="D27" s="146" t="str">
        <f>VLOOKUP(B27,'Уч юн'!$A$3:$G$780,3,FALSE)</f>
        <v>2004</v>
      </c>
      <c r="E27" s="67" t="str">
        <f>VLOOKUP(B27,'Уч юн'!$A$3:$G$780,4,FALSE)</f>
        <v>2</v>
      </c>
      <c r="F27" s="80" t="str">
        <f>VLOOKUP(B27,'Уч юн'!$A$3:$G$780,5,FALSE)</f>
        <v>Саратовская</v>
      </c>
      <c r="G27" s="154" t="str">
        <f>VLOOKUP(B27,'Уч юн'!$A$3:$G$780,6,FALSE)</f>
        <v>СШОР№6</v>
      </c>
      <c r="H27" s="216"/>
      <c r="I27" s="217"/>
      <c r="J27" s="218" t="str">
        <f>VLOOKUP(B27,'Уч юн'!$A$3:$G$780,7,FALSE)</f>
        <v>Корюкова Н.И.</v>
      </c>
      <c r="K27" s="219" t="s">
        <v>95</v>
      </c>
      <c r="L27" s="219" t="s">
        <v>982</v>
      </c>
      <c r="M27" s="220">
        <f>(K27*100)+L27</f>
        <v>139.4</v>
      </c>
      <c r="N27" s="171"/>
      <c r="O27" s="171"/>
      <c r="P27" s="171"/>
      <c r="Q27" s="221"/>
      <c r="R27" s="171"/>
    </row>
    <row r="28" spans="1:27" s="136" customFormat="1" ht="15" customHeight="1" x14ac:dyDescent="0.2">
      <c r="A28" s="214">
        <v>4</v>
      </c>
      <c r="B28" s="215"/>
      <c r="C28" s="637" t="s">
        <v>224</v>
      </c>
      <c r="D28" s="638"/>
      <c r="E28" s="637"/>
      <c r="F28" s="637"/>
      <c r="G28" s="639"/>
      <c r="H28" s="216" t="str">
        <f>CONCATENATE(K28,":",L28)</f>
        <v>1:39,5</v>
      </c>
      <c r="I28" s="217">
        <f>LOOKUP(M28,$S$1:$Z$1,$S$2:$Z$2)</f>
        <v>3</v>
      </c>
      <c r="J28" s="218"/>
      <c r="K28" s="219" t="s">
        <v>95</v>
      </c>
      <c r="L28" s="219" t="s">
        <v>977</v>
      </c>
      <c r="M28" s="220">
        <f>(K28*100)+L28</f>
        <v>139.5</v>
      </c>
      <c r="N28" s="171"/>
      <c r="O28" s="171"/>
      <c r="P28" s="171"/>
      <c r="Q28" s="221"/>
      <c r="R28" s="171"/>
      <c r="S28" s="68"/>
      <c r="T28" s="68"/>
      <c r="U28" s="68"/>
      <c r="V28" s="68"/>
      <c r="W28" s="68"/>
      <c r="X28" s="68"/>
      <c r="Y28" s="68"/>
      <c r="Z28" s="68"/>
      <c r="AA28" s="68"/>
    </row>
    <row r="29" spans="1:27" s="68" customFormat="1" ht="14.25" customHeight="1" x14ac:dyDescent="0.2">
      <c r="A29" s="214"/>
      <c r="B29" s="215">
        <v>457</v>
      </c>
      <c r="C29" s="80" t="str">
        <f>VLOOKUP(B29,'Уч юн'!$A$3:$G$780,2,FALSE)</f>
        <v>Огурцов Вадим</v>
      </c>
      <c r="D29" s="146" t="str">
        <f>VLOOKUP(B29,'Уч юн'!$A$3:$G$780,3,FALSE)</f>
        <v>2004</v>
      </c>
      <c r="E29" s="67" t="str">
        <f>VLOOKUP(B29,'Уч юн'!$A$3:$G$780,4,FALSE)</f>
        <v>2</v>
      </c>
      <c r="F29" s="80" t="str">
        <f>VLOOKUP(B29,'Уч юн'!$A$3:$G$780,5,FALSE)</f>
        <v>Нижегородская</v>
      </c>
      <c r="G29" s="154" t="str">
        <f>VLOOKUP(B29,'Уч юн'!$A$3:$G$780,6,FALSE)</f>
        <v>ДЮСШ№3</v>
      </c>
      <c r="H29" s="216"/>
      <c r="I29" s="217"/>
      <c r="J29" s="218" t="str">
        <f>VLOOKUP(B29,'Уч юн'!$A$3:$G$780,7,FALSE)</f>
        <v>Кузнецов А.А.</v>
      </c>
      <c r="K29" s="219" t="s">
        <v>95</v>
      </c>
      <c r="L29" s="219" t="s">
        <v>977</v>
      </c>
      <c r="M29" s="220">
        <f>(K29*100)+L29</f>
        <v>139.5</v>
      </c>
      <c r="N29" s="171"/>
      <c r="O29" s="171"/>
      <c r="P29" s="171"/>
      <c r="Q29" s="221"/>
      <c r="R29" s="171"/>
    </row>
    <row r="30" spans="1:27" s="68" customFormat="1" ht="14.25" customHeight="1" x14ac:dyDescent="0.2">
      <c r="A30" s="214"/>
      <c r="B30" s="215">
        <v>94</v>
      </c>
      <c r="C30" s="80" t="str">
        <f>VLOOKUP(B30,'Уч юн'!$A$3:$G$780,2,FALSE)</f>
        <v>Калинин Артем</v>
      </c>
      <c r="D30" s="146" t="str">
        <f>VLOOKUP(B30,'Уч юн'!$A$3:$G$780,3,FALSE)</f>
        <v>2004</v>
      </c>
      <c r="E30" s="67" t="str">
        <f>VLOOKUP(B30,'Уч юн'!$A$3:$G$780,4,FALSE)</f>
        <v>2</v>
      </c>
      <c r="F30" s="80" t="str">
        <f>VLOOKUP(B30,'Уч юн'!$A$3:$G$780,5,FALSE)</f>
        <v>Нижегородская</v>
      </c>
      <c r="G30" s="154" t="str">
        <f>VLOOKUP(B30,'Уч юн'!$A$3:$G$780,6,FALSE)</f>
        <v>ДЮСШ</v>
      </c>
      <c r="H30" s="216"/>
      <c r="I30" s="217"/>
      <c r="J30" s="218" t="str">
        <f>VLOOKUP(B30,'Уч юн'!$A$3:$G$780,7,FALSE)</f>
        <v>Кувакина Н.Р.</v>
      </c>
      <c r="K30" s="219" t="s">
        <v>95</v>
      </c>
      <c r="L30" s="219" t="s">
        <v>977</v>
      </c>
      <c r="M30" s="220">
        <f>(K30*100)+L30</f>
        <v>139.5</v>
      </c>
      <c r="N30" s="171"/>
      <c r="O30" s="171"/>
      <c r="P30" s="171"/>
      <c r="Q30" s="221"/>
      <c r="R30" s="171"/>
    </row>
    <row r="31" spans="1:27" s="68" customFormat="1" ht="14.25" customHeight="1" x14ac:dyDescent="0.2">
      <c r="A31" s="214"/>
      <c r="B31" s="215">
        <v>250</v>
      </c>
      <c r="C31" s="80" t="str">
        <f>VLOOKUP(B31,'Уч юн'!$A$3:$G$780,2,FALSE)</f>
        <v>Кочелев Илья</v>
      </c>
      <c r="D31" s="146" t="str">
        <f>VLOOKUP(B31,'Уч юн'!$A$3:$G$780,3,FALSE)</f>
        <v>2004</v>
      </c>
      <c r="E31" s="67" t="str">
        <f>VLOOKUP(B31,'Уч юн'!$A$3:$G$780,4,FALSE)</f>
        <v>3</v>
      </c>
      <c r="F31" s="80" t="str">
        <f>VLOOKUP(B31,'Уч юн'!$A$3:$G$780,5,FALSE)</f>
        <v>Нижегородская</v>
      </c>
      <c r="G31" s="154" t="str">
        <f>VLOOKUP(B31,'Уч юн'!$A$3:$G$780,6,FALSE)</f>
        <v>КСШОР№1</v>
      </c>
      <c r="H31" s="216"/>
      <c r="I31" s="217"/>
      <c r="J31" s="218" t="str">
        <f>VLOOKUP(B31,'Уч юн'!$A$3:$G$780,7,FALSE)</f>
        <v>Седова Н.А.</v>
      </c>
      <c r="K31" s="219" t="s">
        <v>95</v>
      </c>
      <c r="L31" s="219" t="s">
        <v>977</v>
      </c>
      <c r="M31" s="220">
        <f>(K31*100)+L31</f>
        <v>139.5</v>
      </c>
      <c r="N31" s="171"/>
      <c r="O31" s="171"/>
      <c r="P31" s="171"/>
      <c r="Q31" s="221"/>
      <c r="R31" s="171"/>
    </row>
    <row r="32" spans="1:27" s="68" customFormat="1" ht="14.25" customHeight="1" x14ac:dyDescent="0.2">
      <c r="A32" s="214"/>
      <c r="B32" s="215">
        <v>95</v>
      </c>
      <c r="C32" s="80" t="str">
        <f>VLOOKUP(B32,'Уч юн'!$A$3:$G$780,2,FALSE)</f>
        <v>Цветков Василий</v>
      </c>
      <c r="D32" s="146" t="str">
        <f>VLOOKUP(B32,'Уч юн'!$A$3:$G$780,3,FALSE)</f>
        <v>2005</v>
      </c>
      <c r="E32" s="67" t="str">
        <f>VLOOKUP(B32,'Уч юн'!$A$3:$G$780,4,FALSE)</f>
        <v>3</v>
      </c>
      <c r="F32" s="80" t="str">
        <f>VLOOKUP(B32,'Уч юн'!$A$3:$G$780,5,FALSE)</f>
        <v>Нижегородская</v>
      </c>
      <c r="G32" s="154" t="str">
        <f>VLOOKUP(B32,'Уч юн'!$A$3:$G$780,6,FALSE)</f>
        <v>ДЮСШ</v>
      </c>
      <c r="H32" s="216"/>
      <c r="I32" s="217"/>
      <c r="J32" s="218" t="str">
        <f>VLOOKUP(B32,'Уч юн'!$A$3:$G$780,7,FALSE)</f>
        <v>Кувакина Н.Р.</v>
      </c>
      <c r="K32" s="219" t="s">
        <v>95</v>
      </c>
      <c r="L32" s="219" t="s">
        <v>977</v>
      </c>
      <c r="M32" s="220">
        <f>(K32*100)+L32</f>
        <v>139.5</v>
      </c>
      <c r="N32" s="171"/>
      <c r="O32" s="171"/>
      <c r="P32" s="171"/>
      <c r="Q32" s="221"/>
      <c r="R32" s="171"/>
    </row>
    <row r="33" spans="1:27" s="68" customFormat="1" ht="14.25" customHeight="1" x14ac:dyDescent="0.2">
      <c r="A33" s="214">
        <v>5</v>
      </c>
      <c r="B33" s="215"/>
      <c r="C33" s="637" t="s">
        <v>596</v>
      </c>
      <c r="D33" s="638"/>
      <c r="E33" s="637"/>
      <c r="F33" s="637"/>
      <c r="G33" s="639"/>
      <c r="H33" s="216" t="str">
        <f>CONCATENATE(K33,":",L33)</f>
        <v>1:40,5</v>
      </c>
      <c r="I33" s="217">
        <f>LOOKUP(M33,$S$1:$Z$1,$S$2:$Z$2)</f>
        <v>3</v>
      </c>
      <c r="J33" s="218"/>
      <c r="K33" s="219" t="s">
        <v>95</v>
      </c>
      <c r="L33" s="219" t="s">
        <v>978</v>
      </c>
      <c r="M33" s="220">
        <f>(K33*100)+L33</f>
        <v>140.5</v>
      </c>
      <c r="N33" s="171"/>
      <c r="O33" s="171"/>
      <c r="P33" s="171"/>
      <c r="Q33" s="221"/>
      <c r="R33" s="171"/>
    </row>
    <row r="34" spans="1:27" s="68" customFormat="1" ht="14.25" customHeight="1" x14ac:dyDescent="0.2">
      <c r="A34" s="214"/>
      <c r="B34" s="215">
        <v>475</v>
      </c>
      <c r="C34" s="80" t="str">
        <f>VLOOKUP(B34,'Уч юн'!$A$3:$G$780,2,FALSE)</f>
        <v>Жигалов Алексей</v>
      </c>
      <c r="D34" s="146" t="str">
        <f>VLOOKUP(B34,'Уч юн'!$A$3:$G$780,3,FALSE)</f>
        <v>2005</v>
      </c>
      <c r="E34" s="67" t="str">
        <f>VLOOKUP(B34,'Уч юн'!$A$3:$G$780,4,FALSE)</f>
        <v>2</v>
      </c>
      <c r="F34" s="80" t="str">
        <f>VLOOKUP(B34,'Уч юн'!$A$3:$G$780,5,FALSE)</f>
        <v>Кировская</v>
      </c>
      <c r="G34" s="154" t="str">
        <f>VLOOKUP(B34,'Уч юн'!$A$3:$G$780,6,FALSE)</f>
        <v>СШ№2</v>
      </c>
      <c r="H34" s="216"/>
      <c r="I34" s="217"/>
      <c r="J34" s="218" t="str">
        <f>VLOOKUP(B34,'Уч юн'!$A$3:$G$780,7,FALSE)</f>
        <v>Следниковы Е.В., Е.Л.</v>
      </c>
      <c r="K34" s="219" t="s">
        <v>95</v>
      </c>
      <c r="L34" s="219" t="s">
        <v>978</v>
      </c>
      <c r="M34" s="220">
        <f>(K34*100)+L34</f>
        <v>140.5</v>
      </c>
      <c r="N34" s="171"/>
      <c r="O34" s="171"/>
      <c r="P34" s="171"/>
      <c r="Q34" s="221"/>
      <c r="R34" s="171"/>
    </row>
    <row r="35" spans="1:27" s="68" customFormat="1" ht="14.25" customHeight="1" x14ac:dyDescent="0.2">
      <c r="A35" s="214"/>
      <c r="B35" s="215">
        <v>480</v>
      </c>
      <c r="C35" s="80" t="str">
        <f>VLOOKUP(B35,'Уч юн'!$A$3:$G$780,2,FALSE)</f>
        <v>Носков Клим</v>
      </c>
      <c r="D35" s="146" t="str">
        <f>VLOOKUP(B35,'Уч юн'!$A$3:$G$780,3,FALSE)</f>
        <v>2004</v>
      </c>
      <c r="E35" s="67" t="str">
        <f>VLOOKUP(B35,'Уч юн'!$A$3:$G$780,4,FALSE)</f>
        <v>2</v>
      </c>
      <c r="F35" s="80" t="str">
        <f>VLOOKUP(B35,'Уч юн'!$A$3:$G$780,5,FALSE)</f>
        <v>Кировская</v>
      </c>
      <c r="G35" s="154" t="str">
        <f>VLOOKUP(B35,'Уч юн'!$A$3:$G$780,6,FALSE)</f>
        <v>СШ№2</v>
      </c>
      <c r="H35" s="216"/>
      <c r="I35" s="217"/>
      <c r="J35" s="218" t="str">
        <f>VLOOKUP(B35,'Уч юн'!$A$3:$G$780,7,FALSE)</f>
        <v>Рябова Э.Б.</v>
      </c>
      <c r="K35" s="219" t="s">
        <v>95</v>
      </c>
      <c r="L35" s="219" t="s">
        <v>978</v>
      </c>
      <c r="M35" s="220">
        <f>(K35*100)+L35</f>
        <v>140.5</v>
      </c>
      <c r="N35" s="171"/>
      <c r="O35" s="171"/>
      <c r="P35" s="171"/>
      <c r="Q35" s="221"/>
      <c r="R35" s="171"/>
    </row>
    <row r="36" spans="1:27" s="68" customFormat="1" ht="14.25" customHeight="1" x14ac:dyDescent="0.2">
      <c r="A36" s="214"/>
      <c r="B36" s="215">
        <v>482</v>
      </c>
      <c r="C36" s="80" t="str">
        <f>VLOOKUP(B36,'Уч юн'!$A$3:$G$780,2,FALSE)</f>
        <v>Носков Никита</v>
      </c>
      <c r="D36" s="146" t="str">
        <f>VLOOKUP(B36,'Уч юн'!$A$3:$G$780,3,FALSE)</f>
        <v>2004</v>
      </c>
      <c r="E36" s="67" t="str">
        <f>VLOOKUP(B36,'Уч юн'!$A$3:$G$780,4,FALSE)</f>
        <v>2</v>
      </c>
      <c r="F36" s="80" t="str">
        <f>VLOOKUP(B36,'Уч юн'!$A$3:$G$780,5,FALSE)</f>
        <v>Кировская</v>
      </c>
      <c r="G36" s="154" t="str">
        <f>VLOOKUP(B36,'Уч юн'!$A$3:$G$780,6,FALSE)</f>
        <v>СШ№2</v>
      </c>
      <c r="H36" s="216"/>
      <c r="I36" s="217"/>
      <c r="J36" s="218" t="str">
        <f>VLOOKUP(B36,'Уч юн'!$A$3:$G$780,7,FALSE)</f>
        <v>Рябова Э.Б.</v>
      </c>
      <c r="K36" s="219" t="s">
        <v>95</v>
      </c>
      <c r="L36" s="219" t="s">
        <v>978</v>
      </c>
      <c r="M36" s="220">
        <f>(K36*100)+L36</f>
        <v>140.5</v>
      </c>
      <c r="N36" s="171"/>
      <c r="O36" s="171"/>
      <c r="P36" s="171"/>
      <c r="Q36" s="221"/>
      <c r="R36" s="171"/>
    </row>
    <row r="37" spans="1:27" s="68" customFormat="1" ht="14.25" customHeight="1" x14ac:dyDescent="0.2">
      <c r="A37" s="214"/>
      <c r="B37" s="215">
        <v>479</v>
      </c>
      <c r="C37" s="80" t="str">
        <f>VLOOKUP(B37,'Уч юн'!$A$3:$G$780,2,FALSE)</f>
        <v>Мокрушин Сергей</v>
      </c>
      <c r="D37" s="146" t="str">
        <f>VLOOKUP(B37,'Уч юн'!$A$3:$G$780,3,FALSE)</f>
        <v>2004</v>
      </c>
      <c r="E37" s="67" t="str">
        <f>VLOOKUP(B37,'Уч юн'!$A$3:$G$780,4,FALSE)</f>
        <v>2</v>
      </c>
      <c r="F37" s="80" t="str">
        <f>VLOOKUP(B37,'Уч юн'!$A$3:$G$780,5,FALSE)</f>
        <v>Кировская</v>
      </c>
      <c r="G37" s="154" t="str">
        <f>VLOOKUP(B37,'Уч юн'!$A$3:$G$780,6,FALSE)</f>
        <v>ВятСШОР</v>
      </c>
      <c r="H37" s="216"/>
      <c r="I37" s="217"/>
      <c r="J37" s="218" t="str">
        <f>VLOOKUP(B37,'Уч юн'!$A$3:$G$780,7,FALSE)</f>
        <v>Егоровы А.А., Л.Г., Филимонова С.А.</v>
      </c>
      <c r="K37" s="219" t="s">
        <v>95</v>
      </c>
      <c r="L37" s="219" t="s">
        <v>978</v>
      </c>
      <c r="M37" s="220">
        <f>(K37*100)+L37</f>
        <v>140.5</v>
      </c>
      <c r="N37" s="171"/>
      <c r="O37" s="171"/>
      <c r="P37" s="171"/>
      <c r="Q37" s="221"/>
      <c r="R37" s="171"/>
    </row>
    <row r="38" spans="1:27" s="68" customFormat="1" ht="14.25" customHeight="1" x14ac:dyDescent="0.2">
      <c r="A38" s="214"/>
      <c r="B38" s="215">
        <v>476</v>
      </c>
      <c r="C38" s="80" t="str">
        <f>VLOOKUP(B38,'Уч юн'!$A$3:$G$780,2,FALSE)</f>
        <v>Крюков Дмитрий</v>
      </c>
      <c r="D38" s="146" t="str">
        <f>VLOOKUP(B38,'Уч юн'!$A$3:$G$780,3,FALSE)</f>
        <v>2004</v>
      </c>
      <c r="E38" s="67" t="str">
        <f>VLOOKUP(B38,'Уч юн'!$A$3:$G$780,4,FALSE)</f>
        <v>2</v>
      </c>
      <c r="F38" s="80" t="str">
        <f>VLOOKUP(B38,'Уч юн'!$A$3:$G$780,5,FALSE)</f>
        <v>Кировская</v>
      </c>
      <c r="G38" s="154" t="str">
        <f>VLOOKUP(B38,'Уч юн'!$A$3:$G$780,6,FALSE)</f>
        <v>СШ№2</v>
      </c>
      <c r="H38" s="216"/>
      <c r="I38" s="217"/>
      <c r="J38" s="218" t="str">
        <f>VLOOKUP(B38,'Уч юн'!$A$3:$G$780,7,FALSE)</f>
        <v>Следниковы Е.В., Е.Л.</v>
      </c>
      <c r="K38" s="219" t="s">
        <v>95</v>
      </c>
      <c r="L38" s="219" t="s">
        <v>978</v>
      </c>
      <c r="M38" s="220">
        <f>(K38*100)+L38</f>
        <v>140.5</v>
      </c>
      <c r="N38" s="171"/>
      <c r="O38" s="171"/>
      <c r="P38" s="171"/>
      <c r="Q38" s="221"/>
      <c r="R38" s="171"/>
    </row>
    <row r="39" spans="1:27" s="68" customFormat="1" ht="14.25" customHeight="1" x14ac:dyDescent="0.2">
      <c r="A39" s="214">
        <v>6</v>
      </c>
      <c r="B39" s="215"/>
      <c r="C39" s="637" t="s">
        <v>219</v>
      </c>
      <c r="D39" s="638"/>
      <c r="E39" s="637"/>
      <c r="F39" s="637"/>
      <c r="G39" s="639"/>
      <c r="H39" s="216" t="str">
        <f>CONCATENATE(K39,":",L39)</f>
        <v>1:41,4</v>
      </c>
      <c r="I39" s="217">
        <f>LOOKUP(M39,$S$1:$Z$1,$S$2:$Z$2)</f>
        <v>3</v>
      </c>
      <c r="J39" s="218"/>
      <c r="K39" s="219" t="s">
        <v>95</v>
      </c>
      <c r="L39" s="219" t="s">
        <v>983</v>
      </c>
      <c r="M39" s="220">
        <f>(K39*100)+L39</f>
        <v>141.4</v>
      </c>
      <c r="N39" s="171"/>
      <c r="O39" s="171"/>
      <c r="P39" s="171"/>
      <c r="Q39" s="221"/>
      <c r="R39" s="171"/>
    </row>
    <row r="40" spans="1:27" s="68" customFormat="1" ht="14.25" customHeight="1" x14ac:dyDescent="0.2">
      <c r="A40" s="214"/>
      <c r="B40" s="215">
        <v>230</v>
      </c>
      <c r="C40" s="80" t="str">
        <f>VLOOKUP(B40,'Уч юн'!$A$3:$G$780,2,FALSE)</f>
        <v>Брездун Игорь</v>
      </c>
      <c r="D40" s="146" t="str">
        <f>VLOOKUP(B40,'Уч юн'!$A$3:$G$780,3,FALSE)</f>
        <v>2004</v>
      </c>
      <c r="E40" s="67" t="str">
        <f>VLOOKUP(B40,'Уч юн'!$A$3:$G$780,4,FALSE)</f>
        <v>2</v>
      </c>
      <c r="F40" s="80" t="str">
        <f>VLOOKUP(B40,'Уч юн'!$A$3:$G$780,5,FALSE)</f>
        <v>Московская</v>
      </c>
      <c r="G40" s="154" t="str">
        <f>VLOOKUP(B40,'Уч юн'!$A$3:$G$780,6,FALSE)</f>
        <v>СШ "Авангард"</v>
      </c>
      <c r="H40" s="216"/>
      <c r="I40" s="217"/>
      <c r="J40" s="218" t="str">
        <f>VLOOKUP(B40,'Уч юн'!$A$3:$G$780,7,FALSE)</f>
        <v>Полищук И.Б.</v>
      </c>
      <c r="K40" s="219" t="s">
        <v>95</v>
      </c>
      <c r="L40" s="219" t="s">
        <v>983</v>
      </c>
      <c r="M40" s="220">
        <f>(K40*100)+L40</f>
        <v>141.4</v>
      </c>
      <c r="N40" s="171"/>
      <c r="O40" s="171"/>
      <c r="P40" s="171"/>
      <c r="Q40" s="221"/>
      <c r="R40" s="171"/>
    </row>
    <row r="41" spans="1:27" s="68" customFormat="1" ht="14.25" customHeight="1" x14ac:dyDescent="0.2">
      <c r="A41" s="214"/>
      <c r="B41" s="215">
        <v>235</v>
      </c>
      <c r="C41" s="80" t="str">
        <f>VLOOKUP(B41,'Уч юн'!$A$3:$G$780,2,FALSE)</f>
        <v>Исаченко Артем</v>
      </c>
      <c r="D41" s="146" t="str">
        <f>VLOOKUP(B41,'Уч юн'!$A$3:$G$780,3,FALSE)</f>
        <v>2004</v>
      </c>
      <c r="E41" s="67" t="str">
        <f>VLOOKUP(B41,'Уч юн'!$A$3:$G$780,4,FALSE)</f>
        <v>3</v>
      </c>
      <c r="F41" s="80" t="str">
        <f>VLOOKUP(B41,'Уч юн'!$A$3:$G$780,5,FALSE)</f>
        <v>Московская</v>
      </c>
      <c r="G41" s="154" t="str">
        <f>VLOOKUP(B41,'Уч юн'!$A$3:$G$780,6,FALSE)</f>
        <v>СШ "Авангард"</v>
      </c>
      <c r="H41" s="216"/>
      <c r="I41" s="217"/>
      <c r="J41" s="218" t="str">
        <f>VLOOKUP(B41,'Уч юн'!$A$3:$G$780,7,FALSE)</f>
        <v>Полищук И.Б.</v>
      </c>
      <c r="K41" s="219" t="s">
        <v>95</v>
      </c>
      <c r="L41" s="219" t="s">
        <v>983</v>
      </c>
      <c r="M41" s="220">
        <f>(K41*100)+L41</f>
        <v>141.4</v>
      </c>
      <c r="N41" s="171"/>
      <c r="O41" s="171"/>
      <c r="P41" s="171"/>
      <c r="Q41" s="221"/>
      <c r="R41" s="171"/>
    </row>
    <row r="42" spans="1:27" s="136" customFormat="1" ht="15.75" customHeight="1" x14ac:dyDescent="0.2">
      <c r="A42" s="214"/>
      <c r="B42" s="215">
        <v>228</v>
      </c>
      <c r="C42" s="80" t="str">
        <f>VLOOKUP(B42,'Уч юн'!$A$3:$G$780,2,FALSE)</f>
        <v>Тарасов Алексей</v>
      </c>
      <c r="D42" s="146" t="str">
        <f>VLOOKUP(B42,'Уч юн'!$A$3:$G$780,3,FALSE)</f>
        <v>2004</v>
      </c>
      <c r="E42" s="67" t="str">
        <f>VLOOKUP(B42,'Уч юн'!$A$3:$G$780,4,FALSE)</f>
        <v>3</v>
      </c>
      <c r="F42" s="80" t="str">
        <f>VLOOKUP(B42,'Уч юн'!$A$3:$G$780,5,FALSE)</f>
        <v>Московская</v>
      </c>
      <c r="G42" s="154" t="str">
        <f>VLOOKUP(B42,'Уч юн'!$A$3:$G$780,6,FALSE)</f>
        <v>СШ "Авангард"</v>
      </c>
      <c r="H42" s="216"/>
      <c r="I42" s="217"/>
      <c r="J42" s="218" t="str">
        <f>VLOOKUP(B42,'Уч юн'!$A$3:$G$780,7,FALSE)</f>
        <v>Полищук И.Б.</v>
      </c>
      <c r="K42" s="219" t="s">
        <v>95</v>
      </c>
      <c r="L42" s="219" t="s">
        <v>983</v>
      </c>
      <c r="M42" s="220">
        <f>(K42*100)+L42</f>
        <v>141.4</v>
      </c>
      <c r="N42" s="171"/>
      <c r="O42" s="171"/>
      <c r="P42" s="171"/>
      <c r="Q42" s="221"/>
      <c r="R42" s="171"/>
      <c r="S42" s="68"/>
      <c r="T42" s="68"/>
      <c r="U42" s="68"/>
      <c r="V42" s="68"/>
      <c r="W42" s="68"/>
      <c r="X42" s="68"/>
      <c r="Y42" s="68"/>
      <c r="Z42" s="68"/>
      <c r="AA42" s="68"/>
    </row>
    <row r="43" spans="1:27" s="68" customFormat="1" ht="14.25" customHeight="1" x14ac:dyDescent="0.2">
      <c r="A43" s="214"/>
      <c r="B43" s="215">
        <v>234</v>
      </c>
      <c r="C43" s="80" t="str">
        <f>VLOOKUP(B43,'Уч юн'!$A$3:$G$780,2,FALSE)</f>
        <v>Авамилев Ильяс</v>
      </c>
      <c r="D43" s="146" t="str">
        <f>VLOOKUP(B43,'Уч юн'!$A$3:$G$780,3,FALSE)</f>
        <v>2004</v>
      </c>
      <c r="E43" s="67" t="str">
        <f>VLOOKUP(B43,'Уч юн'!$A$3:$G$780,4,FALSE)</f>
        <v>3</v>
      </c>
      <c r="F43" s="80" t="str">
        <f>VLOOKUP(B43,'Уч юн'!$A$3:$G$780,5,FALSE)</f>
        <v>Московская</v>
      </c>
      <c r="G43" s="154" t="str">
        <f>VLOOKUP(B43,'Уч юн'!$A$3:$G$780,6,FALSE)</f>
        <v>СШ "Авангард"</v>
      </c>
      <c r="H43" s="216"/>
      <c r="I43" s="217"/>
      <c r="J43" s="218" t="str">
        <f>VLOOKUP(B43,'Уч юн'!$A$3:$G$780,7,FALSE)</f>
        <v>Полищук И.Б.</v>
      </c>
      <c r="K43" s="219" t="s">
        <v>95</v>
      </c>
      <c r="L43" s="219" t="s">
        <v>983</v>
      </c>
      <c r="M43" s="220">
        <f>(K43*100)+L43</f>
        <v>141.4</v>
      </c>
      <c r="N43" s="171"/>
      <c r="O43" s="171"/>
      <c r="P43" s="171"/>
      <c r="Q43" s="221"/>
      <c r="R43" s="171"/>
    </row>
    <row r="44" spans="1:27" s="68" customFormat="1" ht="14.25" hidden="1" customHeight="1" x14ac:dyDescent="0.2">
      <c r="A44" s="214"/>
      <c r="B44" s="215">
        <v>346</v>
      </c>
      <c r="C44" s="80" t="str">
        <f>VLOOKUP(B44,'Уч юн'!$A$3:$G$780,2,FALSE)</f>
        <v>Копнев Кирилл</v>
      </c>
      <c r="D44" s="146" t="str">
        <f>VLOOKUP(B44,'Уч юн'!$A$3:$G$780,3,FALSE)</f>
        <v>2005</v>
      </c>
      <c r="E44" s="67" t="str">
        <f>VLOOKUP(B44,'Уч юн'!$A$3:$G$780,4,FALSE)</f>
        <v>3</v>
      </c>
      <c r="F44" s="80" t="str">
        <f>VLOOKUP(B44,'Уч юн'!$A$3:$G$780,5,FALSE)</f>
        <v>Московская</v>
      </c>
      <c r="G44" s="154" t="str">
        <f>VLOOKUP(B44,'Уч юн'!$A$3:$G$780,6,FALSE)</f>
        <v>ДЮСШ</v>
      </c>
      <c r="H44" s="216"/>
      <c r="I44" s="217"/>
      <c r="J44" s="218" t="str">
        <f>VLOOKUP(B44,'Уч юн'!$A$3:$G$780,7,FALSE)</f>
        <v>Мехтиев Р.Д.</v>
      </c>
      <c r="K44" s="219" t="s">
        <v>95</v>
      </c>
      <c r="L44" s="219" t="s">
        <v>983</v>
      </c>
      <c r="M44" s="220">
        <f>(K44*100)+L44</f>
        <v>141.4</v>
      </c>
      <c r="N44" s="171"/>
      <c r="O44" s="171"/>
      <c r="P44" s="171"/>
      <c r="Q44" s="221"/>
      <c r="R44" s="171"/>
    </row>
    <row r="45" spans="1:27" s="68" customFormat="1" ht="14.25" hidden="1" customHeight="1" x14ac:dyDescent="0.2">
      <c r="A45" s="214"/>
      <c r="B45" s="215">
        <v>127</v>
      </c>
      <c r="C45" s="80" t="str">
        <f>VLOOKUP(B45,'Уч юн'!$A$3:$G$780,2,FALSE)</f>
        <v>Баулин Владислав</v>
      </c>
      <c r="D45" s="146" t="str">
        <f>VLOOKUP(B45,'Уч юн'!$A$3:$G$780,3,FALSE)</f>
        <v>2004</v>
      </c>
      <c r="E45" s="67" t="str">
        <f>VLOOKUP(B45,'Уч юн'!$A$3:$G$780,4,FALSE)</f>
        <v>3</v>
      </c>
      <c r="F45" s="80" t="str">
        <f>VLOOKUP(B45,'Уч юн'!$A$3:$G$780,5,FALSE)</f>
        <v>Московская</v>
      </c>
      <c r="G45" s="154" t="str">
        <f>VLOOKUP(B45,'Уч юн'!$A$3:$G$780,6,FALSE)</f>
        <v>СШ "Спарта"</v>
      </c>
      <c r="H45" s="216"/>
      <c r="I45" s="217"/>
      <c r="J45" s="218" t="str">
        <f>VLOOKUP(B45,'Уч юн'!$A$3:$G$780,7,FALSE)</f>
        <v>Краснов В.Н.</v>
      </c>
      <c r="K45" s="219" t="s">
        <v>95</v>
      </c>
      <c r="L45" s="219" t="s">
        <v>983</v>
      </c>
      <c r="M45" s="220">
        <f>(K45*100)+L45</f>
        <v>141.4</v>
      </c>
      <c r="N45" s="171"/>
      <c r="O45" s="171"/>
      <c r="P45" s="171"/>
      <c r="Q45" s="221"/>
      <c r="R45" s="171"/>
    </row>
    <row r="46" spans="1:27" s="68" customFormat="1" ht="14.25" customHeight="1" x14ac:dyDescent="0.2">
      <c r="A46" s="214">
        <v>7</v>
      </c>
      <c r="B46" s="215"/>
      <c r="C46" s="637" t="s">
        <v>89</v>
      </c>
      <c r="D46" s="638"/>
      <c r="E46" s="637"/>
      <c r="F46" s="637"/>
      <c r="G46" s="639"/>
      <c r="H46" s="216" t="str">
        <f>CONCATENATE(K46,":",L46)</f>
        <v>1:41,9</v>
      </c>
      <c r="I46" s="217">
        <f>LOOKUP(M46,$S$1:$Z$1,$S$2:$Z$2)</f>
        <v>3</v>
      </c>
      <c r="J46" s="218"/>
      <c r="K46" s="219" t="s">
        <v>95</v>
      </c>
      <c r="L46" s="219" t="s">
        <v>979</v>
      </c>
      <c r="M46" s="220">
        <f>(K46*100)+L46</f>
        <v>141.9</v>
      </c>
      <c r="N46" s="171"/>
      <c r="O46" s="171"/>
      <c r="P46" s="171"/>
      <c r="Q46" s="221"/>
      <c r="R46" s="171"/>
    </row>
    <row r="47" spans="1:27" s="68" customFormat="1" ht="14.25" customHeight="1" x14ac:dyDescent="0.2">
      <c r="A47" s="214"/>
      <c r="B47" s="215">
        <v>27</v>
      </c>
      <c r="C47" s="80" t="str">
        <f>VLOOKUP(B47,'Уч юн'!$A$3:$G$780,2,FALSE)</f>
        <v>Данилюк Илья</v>
      </c>
      <c r="D47" s="146" t="str">
        <f>VLOOKUP(B47,'Уч юн'!$A$3:$G$780,3,FALSE)</f>
        <v>2006</v>
      </c>
      <c r="E47" s="67" t="str">
        <f>VLOOKUP(B47,'Уч юн'!$A$3:$G$780,4,FALSE)</f>
        <v>2</v>
      </c>
      <c r="F47" s="80" t="str">
        <f>VLOOKUP(B47,'Уч юн'!$A$3:$G$780,5,FALSE)</f>
        <v>Сахалинская</v>
      </c>
      <c r="G47" s="154" t="str">
        <f>VLOOKUP(B47,'Уч юн'!$A$3:$G$780,6,FALSE)</f>
        <v>СШ ЛВС им. Комнацкого</v>
      </c>
      <c r="H47" s="216"/>
      <c r="I47" s="217"/>
      <c r="J47" s="218" t="str">
        <f>VLOOKUP(B47,'Уч юн'!$A$3:$G$780,7,FALSE)</f>
        <v>Петрова П.В.</v>
      </c>
      <c r="K47" s="219" t="s">
        <v>95</v>
      </c>
      <c r="L47" s="219" t="s">
        <v>979</v>
      </c>
      <c r="M47" s="220">
        <f>(K47*100)+L47</f>
        <v>141.9</v>
      </c>
      <c r="N47" s="171"/>
      <c r="O47" s="171"/>
      <c r="P47" s="171"/>
      <c r="Q47" s="221"/>
      <c r="R47" s="171"/>
    </row>
    <row r="48" spans="1:27" s="68" customFormat="1" ht="14.25" customHeight="1" x14ac:dyDescent="0.2">
      <c r="A48" s="214"/>
      <c r="B48" s="215">
        <v>25</v>
      </c>
      <c r="C48" s="80" t="str">
        <f>VLOOKUP(B48,'Уч юн'!$A$3:$G$780,2,FALSE)</f>
        <v>Игнатченко Максим</v>
      </c>
      <c r="D48" s="146" t="str">
        <f>VLOOKUP(B48,'Уч юн'!$A$3:$G$780,3,FALSE)</f>
        <v>2005</v>
      </c>
      <c r="E48" s="67" t="str">
        <f>VLOOKUP(B48,'Уч юн'!$A$3:$G$780,4,FALSE)</f>
        <v>2</v>
      </c>
      <c r="F48" s="80" t="str">
        <f>VLOOKUP(B48,'Уч юн'!$A$3:$G$780,5,FALSE)</f>
        <v>Сахалинская</v>
      </c>
      <c r="G48" s="154" t="str">
        <f>VLOOKUP(B48,'Уч юн'!$A$3:$G$780,6,FALSE)</f>
        <v>СШ ЛВС им. Комнацкого</v>
      </c>
      <c r="H48" s="216"/>
      <c r="I48" s="217"/>
      <c r="J48" s="218" t="str">
        <f>VLOOKUP(B48,'Уч юн'!$A$3:$G$780,7,FALSE)</f>
        <v>Крымский К.А.</v>
      </c>
      <c r="K48" s="219" t="s">
        <v>95</v>
      </c>
      <c r="L48" s="219" t="s">
        <v>979</v>
      </c>
      <c r="M48" s="220">
        <f>(K48*100)+L48</f>
        <v>141.9</v>
      </c>
      <c r="N48" s="171"/>
      <c r="O48" s="171"/>
      <c r="P48" s="171"/>
      <c r="Q48" s="221"/>
      <c r="R48" s="171"/>
    </row>
    <row r="49" spans="1:27" s="68" customFormat="1" ht="14.25" customHeight="1" x14ac:dyDescent="0.2">
      <c r="A49" s="214"/>
      <c r="B49" s="215">
        <v>24</v>
      </c>
      <c r="C49" s="80" t="str">
        <f>VLOOKUP(B49,'Уч юн'!$A$3:$G$780,2,FALSE)</f>
        <v>Пантиев Константин</v>
      </c>
      <c r="D49" s="146" t="str">
        <f>VLOOKUP(B49,'Уч юн'!$A$3:$G$780,3,FALSE)</f>
        <v>2005</v>
      </c>
      <c r="E49" s="67" t="str">
        <f>VLOOKUP(B49,'Уч юн'!$A$3:$G$780,4,FALSE)</f>
        <v>2</v>
      </c>
      <c r="F49" s="80" t="str">
        <f>VLOOKUP(B49,'Уч юн'!$A$3:$G$780,5,FALSE)</f>
        <v>Сахалинская</v>
      </c>
      <c r="G49" s="154" t="str">
        <f>VLOOKUP(B49,'Уч юн'!$A$3:$G$780,6,FALSE)</f>
        <v>СШ ЛВС им. Комнацкого</v>
      </c>
      <c r="H49" s="216"/>
      <c r="I49" s="217"/>
      <c r="J49" s="218" t="str">
        <f>VLOOKUP(B49,'Уч юн'!$A$3:$G$780,7,FALSE)</f>
        <v>Крымский К.А.</v>
      </c>
      <c r="K49" s="219" t="s">
        <v>95</v>
      </c>
      <c r="L49" s="219" t="s">
        <v>979</v>
      </c>
      <c r="M49" s="220">
        <f>(K49*100)+L49</f>
        <v>141.9</v>
      </c>
      <c r="N49" s="171"/>
      <c r="O49" s="171"/>
      <c r="P49" s="171"/>
      <c r="Q49" s="221"/>
      <c r="R49" s="171"/>
    </row>
    <row r="50" spans="1:27" s="68" customFormat="1" ht="14.25" customHeight="1" x14ac:dyDescent="0.2">
      <c r="A50" s="214"/>
      <c r="B50" s="215">
        <v>26</v>
      </c>
      <c r="C50" s="80" t="str">
        <f>VLOOKUP(B50,'Уч юн'!$A$3:$G$780,2,FALSE)</f>
        <v>Ким Никита</v>
      </c>
      <c r="D50" s="146" t="str">
        <f>VLOOKUP(B50,'Уч юн'!$A$3:$G$780,3,FALSE)</f>
        <v>2004</v>
      </c>
      <c r="E50" s="67" t="str">
        <f>VLOOKUP(B50,'Уч юн'!$A$3:$G$780,4,FALSE)</f>
        <v>2</v>
      </c>
      <c r="F50" s="80" t="str">
        <f>VLOOKUP(B50,'Уч юн'!$A$3:$G$780,5,FALSE)</f>
        <v>Сахалинская</v>
      </c>
      <c r="G50" s="154" t="str">
        <f>VLOOKUP(B50,'Уч юн'!$A$3:$G$780,6,FALSE)</f>
        <v xml:space="preserve">СШ  </v>
      </c>
      <c r="H50" s="216"/>
      <c r="I50" s="217"/>
      <c r="J50" s="218" t="str">
        <f>VLOOKUP(B50,'Уч юн'!$A$3:$G$780,7,FALSE)</f>
        <v>Рехмонен М.Н.</v>
      </c>
      <c r="K50" s="219" t="s">
        <v>95</v>
      </c>
      <c r="L50" s="219" t="s">
        <v>979</v>
      </c>
      <c r="M50" s="220">
        <f>(K50*100)+L50</f>
        <v>141.9</v>
      </c>
      <c r="N50" s="171"/>
      <c r="O50" s="171"/>
      <c r="P50" s="171"/>
      <c r="Q50" s="221"/>
      <c r="R50" s="171"/>
    </row>
    <row r="51" spans="1:27" s="136" customFormat="1" ht="15" customHeight="1" x14ac:dyDescent="0.2">
      <c r="A51" s="214">
        <v>8</v>
      </c>
      <c r="B51" s="215"/>
      <c r="C51" s="637" t="s">
        <v>123</v>
      </c>
      <c r="D51" s="638"/>
      <c r="E51" s="637"/>
      <c r="F51" s="637"/>
      <c r="G51" s="639"/>
      <c r="H51" s="216" t="str">
        <f>CONCATENATE(K51,":",L51)</f>
        <v>1:43,0</v>
      </c>
      <c r="I51" s="217" t="str">
        <f>LOOKUP(M51,$S$1:$Z$1,$S$2:$Z$2)</f>
        <v>1юн</v>
      </c>
      <c r="J51" s="218"/>
      <c r="K51" s="219" t="s">
        <v>95</v>
      </c>
      <c r="L51" s="219" t="s">
        <v>960</v>
      </c>
      <c r="M51" s="220">
        <f>(K51*100)+L51</f>
        <v>143</v>
      </c>
      <c r="N51" s="171"/>
      <c r="O51" s="171"/>
      <c r="P51" s="171"/>
      <c r="Q51" s="221"/>
      <c r="R51" s="171"/>
      <c r="S51" s="68"/>
      <c r="T51" s="68"/>
      <c r="U51" s="68"/>
      <c r="V51" s="68"/>
      <c r="W51" s="68"/>
      <c r="X51" s="68"/>
      <c r="Y51" s="68"/>
      <c r="Z51" s="68"/>
      <c r="AA51" s="68"/>
    </row>
    <row r="52" spans="1:27" s="68" customFormat="1" ht="14.25" customHeight="1" x14ac:dyDescent="0.2">
      <c r="A52" s="214"/>
      <c r="B52" s="215">
        <v>47</v>
      </c>
      <c r="C52" s="80" t="str">
        <f>VLOOKUP(B52,'Уч юн'!$A$3:$G$780,2,FALSE)</f>
        <v>Пискарев Кирилл</v>
      </c>
      <c r="D52" s="146" t="str">
        <f>VLOOKUP(B52,'Уч юн'!$A$3:$G$780,3,FALSE)</f>
        <v>2006</v>
      </c>
      <c r="E52" s="67" t="str">
        <f>VLOOKUP(B52,'Уч юн'!$A$3:$G$780,4,FALSE)</f>
        <v>3</v>
      </c>
      <c r="F52" s="80" t="str">
        <f>VLOOKUP(B52,'Уч юн'!$A$3:$G$780,5,FALSE)</f>
        <v>Курская</v>
      </c>
      <c r="G52" s="154" t="str">
        <f>VLOOKUP(B52,'Уч юн'!$A$3:$G$780,6,FALSE)</f>
        <v xml:space="preserve">СШОР </v>
      </c>
      <c r="H52" s="216"/>
      <c r="I52" s="217"/>
      <c r="J52" s="218" t="str">
        <f>VLOOKUP(B52,'Уч юн'!$A$3:$G$780,7,FALSE)</f>
        <v>Тихонова М.С., Тихонов А.В.</v>
      </c>
      <c r="K52" s="219" t="s">
        <v>95</v>
      </c>
      <c r="L52" s="219" t="s">
        <v>960</v>
      </c>
      <c r="M52" s="220">
        <f>(K52*100)+L52</f>
        <v>143</v>
      </c>
      <c r="N52" s="171"/>
      <c r="O52" s="171"/>
      <c r="P52" s="171"/>
      <c r="Q52" s="221"/>
      <c r="R52" s="171"/>
    </row>
    <row r="53" spans="1:27" s="68" customFormat="1" ht="14.25" customHeight="1" x14ac:dyDescent="0.2">
      <c r="A53" s="214"/>
      <c r="B53" s="215">
        <v>44</v>
      </c>
      <c r="C53" s="80" t="str">
        <f>VLOOKUP(B53,'Уч юн'!$A$3:$G$780,2,FALSE)</f>
        <v>Татаринов Ян</v>
      </c>
      <c r="D53" s="146" t="str">
        <f>VLOOKUP(B53,'Уч юн'!$A$3:$G$780,3,FALSE)</f>
        <v>2004</v>
      </c>
      <c r="E53" s="67"/>
      <c r="F53" s="80" t="str">
        <f>VLOOKUP(B53,'Уч юн'!$A$3:$G$780,5,FALSE)</f>
        <v>Курская</v>
      </c>
      <c r="G53" s="154" t="str">
        <f>VLOOKUP(B53,'Уч юн'!$A$3:$G$780,6,FALSE)</f>
        <v xml:space="preserve">СШОР </v>
      </c>
      <c r="H53" s="216"/>
      <c r="I53" s="217"/>
      <c r="J53" s="218" t="str">
        <f>VLOOKUP(B53,'Уч юн'!$A$3:$G$780,7,FALSE)</f>
        <v>Геращенко Г.А.</v>
      </c>
      <c r="K53" s="219" t="s">
        <v>95</v>
      </c>
      <c r="L53" s="219" t="s">
        <v>960</v>
      </c>
      <c r="M53" s="220">
        <f>(K53*100)+L53</f>
        <v>143</v>
      </c>
      <c r="N53" s="171"/>
      <c r="O53" s="171"/>
      <c r="P53" s="171"/>
      <c r="Q53" s="221"/>
      <c r="R53" s="171"/>
    </row>
    <row r="54" spans="1:27" s="68" customFormat="1" ht="14.25" customHeight="1" x14ac:dyDescent="0.2">
      <c r="A54" s="214"/>
      <c r="B54" s="215">
        <v>46</v>
      </c>
      <c r="C54" s="80" t="str">
        <f>VLOOKUP(B54,'Уч юн'!$A$3:$G$780,2,FALSE)</f>
        <v>Михеев Дмитрий</v>
      </c>
      <c r="D54" s="146" t="str">
        <f>VLOOKUP(B54,'Уч юн'!$A$3:$G$780,3,FALSE)</f>
        <v>2006</v>
      </c>
      <c r="E54" s="67"/>
      <c r="F54" s="80" t="str">
        <f>VLOOKUP(B54,'Уч юн'!$A$3:$G$780,5,FALSE)</f>
        <v>Курская</v>
      </c>
      <c r="G54" s="154" t="str">
        <f>VLOOKUP(B54,'Уч юн'!$A$3:$G$780,6,FALSE)</f>
        <v xml:space="preserve">СШОР </v>
      </c>
      <c r="H54" s="216"/>
      <c r="I54" s="217"/>
      <c r="J54" s="218" t="str">
        <f>VLOOKUP(B54,'Уч юн'!$A$3:$G$780,7,FALSE)</f>
        <v>Тихонова М.С., Тихонов А.В.</v>
      </c>
      <c r="K54" s="219" t="s">
        <v>95</v>
      </c>
      <c r="L54" s="219" t="s">
        <v>960</v>
      </c>
      <c r="M54" s="220">
        <f>(K54*100)+L54</f>
        <v>143</v>
      </c>
      <c r="N54" s="171"/>
      <c r="O54" s="171"/>
      <c r="P54" s="171"/>
      <c r="Q54" s="221"/>
      <c r="R54" s="171"/>
    </row>
    <row r="55" spans="1:27" s="68" customFormat="1" ht="14.25" customHeight="1" x14ac:dyDescent="0.2">
      <c r="A55" s="214"/>
      <c r="B55" s="215">
        <v>43</v>
      </c>
      <c r="C55" s="80" t="str">
        <f>VLOOKUP(B55,'Уч юн'!$A$3:$G$780,2,FALSE)</f>
        <v>Гапонов Максим</v>
      </c>
      <c r="D55" s="146" t="str">
        <f>VLOOKUP(B55,'Уч юн'!$A$3:$G$780,3,FALSE)</f>
        <v>2004</v>
      </c>
      <c r="E55" s="67"/>
      <c r="F55" s="80" t="str">
        <f>VLOOKUP(B55,'Уч юн'!$A$3:$G$780,5,FALSE)</f>
        <v>Курская</v>
      </c>
      <c r="G55" s="154" t="str">
        <f>VLOOKUP(B55,'Уч юн'!$A$3:$G$780,6,FALSE)</f>
        <v xml:space="preserve">СШОР </v>
      </c>
      <c r="H55" s="216"/>
      <c r="I55" s="217"/>
      <c r="J55" s="218" t="str">
        <f>VLOOKUP(B55,'Уч юн'!$A$3:$G$780,7,FALSE)</f>
        <v>Ореховы Л.В., Р.А.</v>
      </c>
      <c r="K55" s="219" t="s">
        <v>95</v>
      </c>
      <c r="L55" s="219" t="s">
        <v>960</v>
      </c>
      <c r="M55" s="220">
        <f>(K55*100)+L55</f>
        <v>143</v>
      </c>
      <c r="N55" s="171"/>
      <c r="O55" s="171"/>
      <c r="P55" s="171"/>
      <c r="Q55" s="221"/>
      <c r="R55" s="171"/>
    </row>
    <row r="56" spans="1:27" s="68" customFormat="1" ht="14.25" customHeight="1" x14ac:dyDescent="0.2">
      <c r="A56" s="214"/>
      <c r="B56" s="215">
        <v>38</v>
      </c>
      <c r="C56" s="80" t="str">
        <f>VLOOKUP(B56,'Уч юн'!$A$3:$G$780,2,FALSE)</f>
        <v>Жмакин Артем</v>
      </c>
      <c r="D56" s="146" t="str">
        <f>VLOOKUP(B56,'Уч юн'!$A$3:$G$780,3,FALSE)</f>
        <v>2004</v>
      </c>
      <c r="E56" s="67"/>
      <c r="F56" s="80" t="str">
        <f>VLOOKUP(B56,'Уч юн'!$A$3:$G$780,5,FALSE)</f>
        <v>Курская</v>
      </c>
      <c r="G56" s="154" t="str">
        <f>VLOOKUP(B56,'Уч юн'!$A$3:$G$780,7,FALSE)</f>
        <v>Мещерякова Л.М.</v>
      </c>
      <c r="H56" s="216"/>
      <c r="I56" s="217"/>
      <c r="J56" s="218" t="str">
        <f>VLOOKUP(B56,'Уч юн'!$A$3:$G$780,7,FALSE)</f>
        <v>Мещерякова Л.М.</v>
      </c>
      <c r="K56" s="219" t="s">
        <v>95</v>
      </c>
      <c r="L56" s="219" t="s">
        <v>960</v>
      </c>
      <c r="M56" s="220">
        <f>(K56*100)+L56</f>
        <v>143</v>
      </c>
      <c r="N56" s="171"/>
      <c r="O56" s="171"/>
      <c r="P56" s="171"/>
      <c r="Q56" s="221"/>
      <c r="R56" s="171"/>
    </row>
    <row r="57" spans="1:27" s="68" customFormat="1" ht="14.25" customHeight="1" x14ac:dyDescent="0.2">
      <c r="A57" s="214">
        <v>9</v>
      </c>
      <c r="B57" s="215"/>
      <c r="C57" s="637" t="s">
        <v>219</v>
      </c>
      <c r="D57" s="638"/>
      <c r="E57" s="637"/>
      <c r="F57" s="637"/>
      <c r="G57" s="639"/>
      <c r="H57" s="216" t="str">
        <f>CONCATENATE(K57,":",L57)</f>
        <v>1:44,9</v>
      </c>
      <c r="I57" s="217" t="str">
        <f>LOOKUP(M57,$S$1:$Z$1,$S$2:$Z$2)</f>
        <v>1юн</v>
      </c>
      <c r="J57" s="218"/>
      <c r="K57" s="219" t="s">
        <v>95</v>
      </c>
      <c r="L57" s="219" t="s">
        <v>954</v>
      </c>
      <c r="M57" s="220">
        <f>(K57*100)+L57</f>
        <v>144.9</v>
      </c>
      <c r="N57" s="171"/>
      <c r="O57" s="171"/>
      <c r="P57" s="171"/>
      <c r="Q57" s="221"/>
      <c r="R57" s="171"/>
    </row>
    <row r="58" spans="1:27" s="68" customFormat="1" ht="14.25" customHeight="1" x14ac:dyDescent="0.2">
      <c r="A58" s="214"/>
      <c r="B58" s="215">
        <v>427</v>
      </c>
      <c r="C58" s="80" t="str">
        <f>VLOOKUP(B58,'Уч юн'!$A$3:$G$780,2,FALSE)</f>
        <v>Кирилюк Максим</v>
      </c>
      <c r="D58" s="146" t="str">
        <f>VLOOKUP(B58,'Уч юн'!$A$3:$G$780,3,FALSE)</f>
        <v>2004</v>
      </c>
      <c r="E58" s="67" t="str">
        <f>VLOOKUP(B58,'Уч юн'!$A$3:$G$780,4,FALSE)</f>
        <v>3</v>
      </c>
      <c r="F58" s="80" t="str">
        <f>VLOOKUP(B58,'Уч юн'!$A$3:$G$780,5,FALSE)</f>
        <v>Московская</v>
      </c>
      <c r="G58" s="154" t="str">
        <f>VLOOKUP(B58,'Уч юн'!$A$3:$G$780,6,FALSE)</f>
        <v>СШОР "Лидер"</v>
      </c>
      <c r="H58" s="216"/>
      <c r="I58" s="217"/>
      <c r="J58" s="218" t="str">
        <f>VLOOKUP(B58,'Уч юн'!$A$3:$G$780,7,FALSE)</f>
        <v>Гринько С.В., Л.А.</v>
      </c>
      <c r="K58" s="219" t="s">
        <v>95</v>
      </c>
      <c r="L58" s="219" t="s">
        <v>954</v>
      </c>
      <c r="M58" s="220">
        <f>(K58*100)+L58</f>
        <v>144.9</v>
      </c>
      <c r="N58" s="171"/>
      <c r="O58" s="171"/>
      <c r="P58" s="171"/>
      <c r="Q58" s="221"/>
      <c r="R58" s="171"/>
    </row>
    <row r="59" spans="1:27" s="68" customFormat="1" ht="14.25" customHeight="1" x14ac:dyDescent="0.2">
      <c r="A59" s="214"/>
      <c r="B59" s="215">
        <v>417</v>
      </c>
      <c r="C59" s="80" t="str">
        <f>VLOOKUP(B59,'Уч юн'!$A$3:$G$780,2,FALSE)</f>
        <v>Сысоев Дмитрий</v>
      </c>
      <c r="D59" s="146" t="str">
        <f>VLOOKUP(B59,'Уч юн'!$A$3:$G$780,3,FALSE)</f>
        <v>2005</v>
      </c>
      <c r="E59" s="67" t="str">
        <f>VLOOKUP(B59,'Уч юн'!$A$3:$G$780,4,FALSE)</f>
        <v>3</v>
      </c>
      <c r="F59" s="80" t="str">
        <f>VLOOKUP(B59,'Уч юн'!$A$3:$G$780,5,FALSE)</f>
        <v>Московская</v>
      </c>
      <c r="G59" s="154" t="str">
        <f>VLOOKUP(B59,'Уч юн'!$A$3:$G$780,6,FALSE)</f>
        <v>СШОР "Лидер"</v>
      </c>
      <c r="H59" s="216"/>
      <c r="I59" s="217"/>
      <c r="J59" s="218" t="str">
        <f>VLOOKUP(B59,'Уч юн'!$A$3:$G$780,7,FALSE)</f>
        <v>Магницкий М.В.</v>
      </c>
      <c r="K59" s="219" t="s">
        <v>95</v>
      </c>
      <c r="L59" s="219" t="s">
        <v>954</v>
      </c>
      <c r="M59" s="220">
        <f>(K59*100)+L59</f>
        <v>144.9</v>
      </c>
      <c r="N59" s="171"/>
      <c r="O59" s="171"/>
      <c r="P59" s="171"/>
      <c r="Q59" s="221"/>
      <c r="R59" s="171"/>
    </row>
    <row r="60" spans="1:27" s="68" customFormat="1" ht="14.25" customHeight="1" x14ac:dyDescent="0.2">
      <c r="A60" s="214"/>
      <c r="B60" s="215">
        <v>416</v>
      </c>
      <c r="C60" s="80" t="str">
        <f>VLOOKUP(B60,'Уч юн'!$A$3:$G$780,2,FALSE)</f>
        <v>Рудой Аркадий</v>
      </c>
      <c r="D60" s="146" t="str">
        <f>VLOOKUP(B60,'Уч юн'!$A$3:$G$780,3,FALSE)</f>
        <v>2005</v>
      </c>
      <c r="E60" s="67" t="str">
        <f>VLOOKUP(B60,'Уч юн'!$A$3:$G$780,4,FALSE)</f>
        <v>1ю</v>
      </c>
      <c r="F60" s="80" t="str">
        <f>VLOOKUP(B60,'Уч юн'!$A$3:$G$780,5,FALSE)</f>
        <v>Московская</v>
      </c>
      <c r="G60" s="154" t="str">
        <f>VLOOKUP(B60,'Уч юн'!$A$3:$G$780,6,FALSE)</f>
        <v>СШОР "Лидер"</v>
      </c>
      <c r="H60" s="216"/>
      <c r="I60" s="217"/>
      <c r="J60" s="218" t="str">
        <f>VLOOKUP(B60,'Уч юн'!$A$3:$G$780,7,FALSE)</f>
        <v>Магницкий М.В.</v>
      </c>
      <c r="K60" s="219" t="s">
        <v>95</v>
      </c>
      <c r="L60" s="219" t="s">
        <v>954</v>
      </c>
      <c r="M60" s="220">
        <f>(K60*100)+L60</f>
        <v>144.9</v>
      </c>
      <c r="N60" s="171"/>
      <c r="O60" s="171"/>
      <c r="P60" s="171"/>
      <c r="Q60" s="221"/>
      <c r="R60" s="171"/>
    </row>
    <row r="61" spans="1:27" s="68" customFormat="1" ht="14.25" customHeight="1" x14ac:dyDescent="0.2">
      <c r="A61" s="214"/>
      <c r="B61" s="215">
        <v>418</v>
      </c>
      <c r="C61" s="80" t="str">
        <f>VLOOKUP(B61,'Уч юн'!$A$3:$G$780,2,FALSE)</f>
        <v>Саулин Николай</v>
      </c>
      <c r="D61" s="146" t="str">
        <f>VLOOKUP(B61,'Уч юн'!$A$3:$G$780,3,FALSE)</f>
        <v>2005</v>
      </c>
      <c r="E61" s="67" t="str">
        <f>VLOOKUP(B61,'Уч юн'!$A$3:$G$780,4,FALSE)</f>
        <v>3</v>
      </c>
      <c r="F61" s="80" t="str">
        <f>VLOOKUP(B61,'Уч юн'!$A$3:$G$780,5,FALSE)</f>
        <v>Московская</v>
      </c>
      <c r="G61" s="154" t="str">
        <f>VLOOKUP(B61,'Уч юн'!$A$3:$G$780,6,FALSE)</f>
        <v>СШОР "Лидер"</v>
      </c>
      <c r="H61" s="216"/>
      <c r="I61" s="217"/>
      <c r="J61" s="218" t="str">
        <f>VLOOKUP(B61,'Уч юн'!$A$3:$G$780,7,FALSE)</f>
        <v>Магницкий М.В.</v>
      </c>
      <c r="K61" s="219" t="s">
        <v>95</v>
      </c>
      <c r="L61" s="219" t="s">
        <v>954</v>
      </c>
      <c r="M61" s="220">
        <f>(K61*100)+L61</f>
        <v>144.9</v>
      </c>
      <c r="N61" s="171"/>
      <c r="O61" s="171"/>
      <c r="P61" s="171"/>
      <c r="Q61" s="221"/>
      <c r="R61" s="171"/>
    </row>
    <row r="62" spans="1:27" s="68" customFormat="1" ht="14.25" customHeight="1" x14ac:dyDescent="0.2">
      <c r="A62" s="214">
        <v>10</v>
      </c>
      <c r="B62" s="215"/>
      <c r="C62" s="637" t="s">
        <v>866</v>
      </c>
      <c r="D62" s="638"/>
      <c r="E62" s="637"/>
      <c r="F62" s="637"/>
      <c r="G62" s="639"/>
      <c r="H62" s="216" t="str">
        <f>CONCATENATE(K62,":",L62)</f>
        <v>1:45,7</v>
      </c>
      <c r="I62" s="217" t="str">
        <f>LOOKUP(M62,$S$1:$Z$1,$S$2:$Z$2)</f>
        <v>1юн</v>
      </c>
      <c r="J62" s="218"/>
      <c r="K62" s="219" t="s">
        <v>95</v>
      </c>
      <c r="L62" s="219" t="s">
        <v>961</v>
      </c>
      <c r="M62" s="220">
        <f>(K62*100)+L62</f>
        <v>145.69999999999999</v>
      </c>
      <c r="N62" s="171"/>
      <c r="O62" s="171"/>
      <c r="P62" s="171"/>
      <c r="Q62" s="221"/>
      <c r="R62" s="171"/>
    </row>
    <row r="63" spans="1:27" s="68" customFormat="1" ht="14.25" customHeight="1" x14ac:dyDescent="0.2">
      <c r="A63" s="214"/>
      <c r="B63" s="215">
        <v>666</v>
      </c>
      <c r="C63" s="80" t="str">
        <f>VLOOKUP(B63,'Уч юн'!$A$3:$G$780,2,FALSE)</f>
        <v>Гуськов Тимофей</v>
      </c>
      <c r="D63" s="146" t="str">
        <f>VLOOKUP(B63,'Уч юн'!$A$3:$G$780,3,FALSE)</f>
        <v>2004</v>
      </c>
      <c r="E63" s="67" t="str">
        <f>VLOOKUP(B63,'Уч юн'!$A$3:$G$780,4,FALSE)</f>
        <v>3</v>
      </c>
      <c r="F63" s="80" t="str">
        <f>VLOOKUP(B63,'Уч юн'!$A$3:$G$780,5,FALSE)</f>
        <v>Пензенская</v>
      </c>
      <c r="G63" s="154" t="str">
        <f>VLOOKUP(B63,'Уч юн'!$A$3:$G$780,6,FALSE)</f>
        <v>СШ№6</v>
      </c>
      <c r="H63" s="216"/>
      <c r="I63" s="217"/>
      <c r="J63" s="218" t="str">
        <f>VLOOKUP(B63,'Уч юн'!$A$3:$G$780,7,FALSE)</f>
        <v>Зинуков А.В., Краснов Р.Б.</v>
      </c>
      <c r="K63" s="219" t="s">
        <v>95</v>
      </c>
      <c r="L63" s="219" t="s">
        <v>961</v>
      </c>
      <c r="M63" s="220">
        <f>(K63*100)+L63</f>
        <v>145.69999999999999</v>
      </c>
      <c r="N63" s="171"/>
      <c r="O63" s="171"/>
      <c r="P63" s="171"/>
      <c r="Q63" s="221"/>
      <c r="R63" s="171"/>
    </row>
    <row r="64" spans="1:27" s="68" customFormat="1" ht="14.25" customHeight="1" x14ac:dyDescent="0.2">
      <c r="A64" s="214"/>
      <c r="B64" s="215">
        <v>638</v>
      </c>
      <c r="C64" s="80" t="str">
        <f>VLOOKUP(B64,'Уч юн'!$A$3:$G$780,2,FALSE)</f>
        <v>Яковлев Дмитрий</v>
      </c>
      <c r="D64" s="146" t="str">
        <f>VLOOKUP(B64,'Уч юн'!$A$3:$G$780,3,FALSE)</f>
        <v>2004</v>
      </c>
      <c r="E64" s="67" t="str">
        <f>VLOOKUP(B64,'Уч юн'!$A$3:$G$780,4,FALSE)</f>
        <v>3</v>
      </c>
      <c r="F64" s="80" t="str">
        <f>VLOOKUP(B64,'Уч юн'!$A$3:$G$780,5,FALSE)</f>
        <v>Пензенская</v>
      </c>
      <c r="G64" s="154" t="str">
        <f>VLOOKUP(B64,'Уч юн'!$A$3:$G$780,6,FALSE)</f>
        <v>СШ№6, Лицей №73</v>
      </c>
      <c r="H64" s="216"/>
      <c r="I64" s="217"/>
      <c r="J64" s="218" t="str">
        <f>VLOOKUP(B64,'Уч юн'!$A$3:$G$780,7,FALSE)</f>
        <v>Красновы К.И., Р.Б.</v>
      </c>
      <c r="K64" s="219" t="s">
        <v>95</v>
      </c>
      <c r="L64" s="219" t="s">
        <v>961</v>
      </c>
      <c r="M64" s="220">
        <f>(K64*100)+L64</f>
        <v>145.69999999999999</v>
      </c>
      <c r="N64" s="171"/>
      <c r="O64" s="171"/>
      <c r="P64" s="171"/>
      <c r="Q64" s="221"/>
      <c r="R64" s="171"/>
    </row>
    <row r="65" spans="1:27" s="68" customFormat="1" ht="14.25" customHeight="1" x14ac:dyDescent="0.2">
      <c r="A65" s="214"/>
      <c r="B65" s="215">
        <v>669</v>
      </c>
      <c r="C65" s="80" t="str">
        <f>VLOOKUP(B65,'Уч юн'!$A$3:$G$780,2,FALSE)</f>
        <v>Ивахин Егор</v>
      </c>
      <c r="D65" s="146" t="str">
        <f>VLOOKUP(B65,'Уч юн'!$A$3:$G$780,3,FALSE)</f>
        <v>2004</v>
      </c>
      <c r="E65" s="67">
        <f>VLOOKUP(B65,'Уч юн'!$A$3:$G$780,4,FALSE)</f>
        <v>0</v>
      </c>
      <c r="F65" s="80" t="str">
        <f>VLOOKUP(B65,'Уч юн'!$A$3:$G$780,5,FALSE)</f>
        <v>Пензенская</v>
      </c>
      <c r="G65" s="154" t="str">
        <f>VLOOKUP(B65,'Уч юн'!$A$3:$G$780,6,FALSE)</f>
        <v>СШ№6</v>
      </c>
      <c r="H65" s="216"/>
      <c r="I65" s="217"/>
      <c r="J65" s="218" t="str">
        <f>VLOOKUP(B65,'Уч юн'!$A$3:$G$780,7,FALSE)</f>
        <v>Дубоносова С.В.</v>
      </c>
      <c r="K65" s="219" t="s">
        <v>95</v>
      </c>
      <c r="L65" s="219" t="s">
        <v>961</v>
      </c>
      <c r="M65" s="220">
        <f>(K65*100)+L65</f>
        <v>145.69999999999999</v>
      </c>
      <c r="N65" s="171"/>
      <c r="O65" s="171"/>
      <c r="P65" s="171"/>
      <c r="Q65" s="221"/>
      <c r="R65" s="171"/>
    </row>
    <row r="66" spans="1:27" s="136" customFormat="1" ht="15.75" customHeight="1" x14ac:dyDescent="0.2">
      <c r="A66" s="214"/>
      <c r="B66" s="215">
        <v>655</v>
      </c>
      <c r="C66" s="80" t="str">
        <f>VLOOKUP(B66,'Уч юн'!$A$3:$G$780,2,FALSE)</f>
        <v>Павликов Сергей</v>
      </c>
      <c r="D66" s="146" t="str">
        <f>VLOOKUP(B66,'Уч юн'!$A$3:$G$780,3,FALSE)</f>
        <v>2004</v>
      </c>
      <c r="E66" s="67" t="str">
        <f>VLOOKUP(B66,'Уч юн'!$A$3:$G$780,4,FALSE)</f>
        <v>1ю</v>
      </c>
      <c r="F66" s="80" t="str">
        <f>VLOOKUP(B66,'Уч юн'!$A$3:$G$780,5,FALSE)</f>
        <v>Пензенская</v>
      </c>
      <c r="G66" s="154" t="str">
        <f>VLOOKUP(B66,'Уч юн'!$A$3:$G$780,6,FALSE)</f>
        <v>СШ№6</v>
      </c>
      <c r="H66" s="216"/>
      <c r="I66" s="217"/>
      <c r="J66" s="218" t="str">
        <f>VLOOKUP(B66,'Уч юн'!$A$3:$G$780,7,FALSE)</f>
        <v>Кабанова Н.С., Мазыкин А.Г.</v>
      </c>
      <c r="K66" s="219" t="s">
        <v>95</v>
      </c>
      <c r="L66" s="219" t="s">
        <v>961</v>
      </c>
      <c r="M66" s="220">
        <f>(K66*100)+L66</f>
        <v>145.69999999999999</v>
      </c>
      <c r="N66" s="171"/>
      <c r="O66" s="171"/>
      <c r="P66" s="171"/>
      <c r="Q66" s="221"/>
      <c r="R66" s="171"/>
      <c r="S66" s="68"/>
      <c r="T66" s="68"/>
      <c r="U66" s="68"/>
      <c r="V66" s="68"/>
      <c r="W66" s="68"/>
      <c r="X66" s="68"/>
      <c r="Y66" s="68"/>
      <c r="Z66" s="68"/>
      <c r="AA66" s="68"/>
    </row>
    <row r="67" spans="1:27" s="68" customFormat="1" ht="14.25" customHeight="1" x14ac:dyDescent="0.2">
      <c r="A67" s="214">
        <v>4</v>
      </c>
      <c r="B67" s="215"/>
      <c r="C67" s="637" t="s">
        <v>228</v>
      </c>
      <c r="D67" s="638"/>
      <c r="E67" s="637"/>
      <c r="F67" s="637"/>
      <c r="G67" s="639"/>
      <c r="H67" s="640" t="str">
        <f>CONCATENATE(K67,"",L67)</f>
        <v>дискв..163.3</v>
      </c>
      <c r="I67" s="217"/>
      <c r="J67" s="218"/>
      <c r="K67" s="219" t="s">
        <v>984</v>
      </c>
      <c r="L67" s="219"/>
      <c r="M67" s="220" t="e">
        <f>(K67*100)+L67</f>
        <v>#VALUE!</v>
      </c>
      <c r="N67" s="171"/>
      <c r="O67" s="171"/>
      <c r="P67" s="171"/>
      <c r="Q67" s="221"/>
      <c r="R67" s="171"/>
    </row>
    <row r="68" spans="1:27" s="68" customFormat="1" ht="14.25" customHeight="1" x14ac:dyDescent="0.2">
      <c r="A68" s="214"/>
      <c r="B68" s="215">
        <v>112</v>
      </c>
      <c r="C68" s="80" t="str">
        <f>VLOOKUP(B68,'Уч юн'!$A$3:$G$780,2,FALSE)</f>
        <v>Прохоров Даниил</v>
      </c>
      <c r="D68" s="146" t="str">
        <f>VLOOKUP(B68,'Уч юн'!$A$3:$G$780,3,FALSE)</f>
        <v>2004</v>
      </c>
      <c r="E68" s="67" t="str">
        <f>VLOOKUP(B68,'Уч юн'!$A$3:$G$780,4,FALSE)</f>
        <v>2</v>
      </c>
      <c r="F68" s="80" t="str">
        <f>VLOOKUP(B68,'Уч юн'!$A$3:$G$780,5,FALSE)</f>
        <v>Свердловская</v>
      </c>
      <c r="G68" s="154" t="str">
        <f>VLOOKUP(B68,'Уч юн'!$A$3:$G$780,6,FALSE)</f>
        <v>ДЮСШ№19</v>
      </c>
      <c r="H68" s="216"/>
      <c r="I68" s="217"/>
      <c r="J68" s="218" t="str">
        <f>VLOOKUP(B68,'Уч юн'!$A$3:$G$780,7,FALSE)</f>
        <v>Килинкаров Р.М.</v>
      </c>
      <c r="K68" s="219" t="s">
        <v>865</v>
      </c>
      <c r="L68" s="219"/>
      <c r="M68" s="220" t="e">
        <f>(K68*100)+L68</f>
        <v>#VALUE!</v>
      </c>
      <c r="N68" s="171"/>
      <c r="O68" s="171"/>
      <c r="P68" s="171"/>
      <c r="Q68" s="221"/>
      <c r="R68" s="171"/>
    </row>
    <row r="69" spans="1:27" s="68" customFormat="1" ht="14.25" customHeight="1" x14ac:dyDescent="0.2">
      <c r="A69" s="214"/>
      <c r="B69" s="215">
        <v>113</v>
      </c>
      <c r="C69" s="80" t="str">
        <f>VLOOKUP(B69,'Уч юн'!$A$3:$G$780,2,FALSE)</f>
        <v>Широбоков Никита</v>
      </c>
      <c r="D69" s="146" t="str">
        <f>VLOOKUP(B69,'Уч юн'!$A$3:$G$780,3,FALSE)</f>
        <v>2004</v>
      </c>
      <c r="E69" s="67"/>
      <c r="F69" s="80" t="str">
        <f>VLOOKUP(B69,'Уч юн'!$A$3:$G$780,5,FALSE)</f>
        <v>Свердловская</v>
      </c>
      <c r="G69" s="154" t="str">
        <f>VLOOKUP(B69,'Уч юн'!$A$3:$G$780,6,FALSE)</f>
        <v>ДЮСШ№19</v>
      </c>
      <c r="H69" s="216"/>
      <c r="I69" s="217"/>
      <c r="J69" s="218" t="str">
        <f>VLOOKUP(B69,'Уч юн'!$A$3:$G$780,7,FALSE)</f>
        <v>Килинкаров Р.М.</v>
      </c>
      <c r="K69" s="219" t="s">
        <v>865</v>
      </c>
      <c r="L69" s="219"/>
      <c r="M69" s="220" t="e">
        <f>(K69*100)+L69</f>
        <v>#VALUE!</v>
      </c>
      <c r="N69" s="171"/>
      <c r="O69" s="171"/>
      <c r="P69" s="171"/>
      <c r="Q69" s="221"/>
      <c r="R69" s="171"/>
    </row>
    <row r="70" spans="1:27" s="68" customFormat="1" ht="14.25" customHeight="1" x14ac:dyDescent="0.2">
      <c r="A70" s="214"/>
      <c r="B70" s="215">
        <v>114</v>
      </c>
      <c r="C70" s="80" t="str">
        <f>VLOOKUP(B70,'Уч юн'!$A$3:$G$780,2,FALSE)</f>
        <v>Винников Никита</v>
      </c>
      <c r="D70" s="146" t="str">
        <f>VLOOKUP(B70,'Уч юн'!$A$3:$G$780,3,FALSE)</f>
        <v>2004</v>
      </c>
      <c r="E70" s="67"/>
      <c r="F70" s="80" t="str">
        <f>VLOOKUP(B70,'Уч юн'!$A$3:$G$780,5,FALSE)</f>
        <v>Свердловская</v>
      </c>
      <c r="G70" s="154" t="str">
        <f>VLOOKUP(B70,'Уч юн'!$A$3:$G$780,6,FALSE)</f>
        <v>ДЮСШ№19</v>
      </c>
      <c r="H70" s="216"/>
      <c r="I70" s="217"/>
      <c r="J70" s="218" t="str">
        <f>VLOOKUP(B70,'Уч юн'!$A$3:$G$780,7,FALSE)</f>
        <v>Килинкаров Р.М.</v>
      </c>
      <c r="K70" s="219" t="s">
        <v>865</v>
      </c>
      <c r="L70" s="219"/>
      <c r="M70" s="220" t="e">
        <f>(K70*100)+L70</f>
        <v>#VALUE!</v>
      </c>
      <c r="N70" s="171"/>
      <c r="O70" s="171"/>
      <c r="P70" s="171"/>
      <c r="Q70" s="221"/>
      <c r="R70" s="171"/>
    </row>
    <row r="71" spans="1:27" s="68" customFormat="1" ht="14.25" customHeight="1" x14ac:dyDescent="0.2">
      <c r="A71" s="214"/>
      <c r="B71" s="215">
        <v>104</v>
      </c>
      <c r="C71" s="80" t="str">
        <f>VLOOKUP(B71,'Уч юн'!$A$3:$G$780,2,FALSE)</f>
        <v>Попов Василий</v>
      </c>
      <c r="D71" s="146" t="str">
        <f>VLOOKUP(B71,'Уч юн'!$A$3:$G$780,3,FALSE)</f>
        <v>2004</v>
      </c>
      <c r="E71" s="67"/>
      <c r="F71" s="80" t="str">
        <f>VLOOKUP(B71,'Уч юн'!$A$3:$G$780,5,FALSE)</f>
        <v>Свердловская</v>
      </c>
      <c r="G71" s="154" t="str">
        <f>VLOOKUP(B71,'Уч юн'!$A$3:$G$780,6,FALSE)</f>
        <v>ДЮСШ№4</v>
      </c>
      <c r="H71" s="216"/>
      <c r="I71" s="217"/>
      <c r="J71" s="218" t="str">
        <f>VLOOKUP(B71,'Уч юн'!$A$3:$G$780,7,FALSE)</f>
        <v>Семкин А.В.</v>
      </c>
      <c r="K71" s="219" t="s">
        <v>865</v>
      </c>
      <c r="L71" s="219"/>
      <c r="M71" s="220" t="e">
        <f>(K71*100)+L71</f>
        <v>#VALUE!</v>
      </c>
      <c r="N71" s="171"/>
      <c r="O71" s="171"/>
      <c r="P71" s="171"/>
      <c r="Q71" s="221"/>
      <c r="R71" s="171"/>
    </row>
    <row r="72" spans="1:27" s="68" customFormat="1" ht="14.25" customHeight="1" x14ac:dyDescent="0.2">
      <c r="A72" s="214"/>
      <c r="B72" s="215">
        <v>120</v>
      </c>
      <c r="C72" s="80" t="str">
        <f>VLOOKUP(B72,'Уч юн'!$A$3:$G$780,2,FALSE)</f>
        <v>Сапегин Андрей</v>
      </c>
      <c r="D72" s="146" t="str">
        <f>VLOOKUP(B72,'Уч юн'!$A$3:$G$780,3,FALSE)</f>
        <v>2004</v>
      </c>
      <c r="E72" s="67" t="str">
        <f>VLOOKUP(B72,'Уч юн'!$A$3:$G$780,4,FALSE)</f>
        <v>2ю</v>
      </c>
      <c r="F72" s="80" t="str">
        <f>VLOOKUP(B72,'Уч юн'!$A$3:$G$780,5,FALSE)</f>
        <v>Свердловская</v>
      </c>
      <c r="G72" s="154" t="str">
        <f>VLOOKUP(B72,'Уч юн'!$A$3:$G$780,6,FALSE)</f>
        <v>СШ</v>
      </c>
      <c r="H72" s="216"/>
      <c r="I72" s="217"/>
      <c r="J72" s="218" t="str">
        <f>VLOOKUP(B72,'Уч юн'!$A$3:$G$780,7,FALSE)</f>
        <v>Белоногов В.В.</v>
      </c>
      <c r="K72" s="219" t="s">
        <v>865</v>
      </c>
      <c r="L72" s="219"/>
      <c r="M72" s="220" t="e">
        <f>(K72*100)+L72</f>
        <v>#VALUE!</v>
      </c>
      <c r="N72" s="171"/>
      <c r="O72" s="171"/>
      <c r="P72" s="171"/>
      <c r="Q72" s="221"/>
      <c r="R72" s="171"/>
    </row>
    <row r="73" spans="1:27" s="68" customFormat="1" ht="21.75" customHeight="1" x14ac:dyDescent="0.2">
      <c r="A73" s="630" t="s">
        <v>951</v>
      </c>
      <c r="B73" s="630"/>
      <c r="C73" s="630"/>
      <c r="D73" s="630"/>
      <c r="E73" s="630"/>
      <c r="F73" s="630"/>
      <c r="G73" s="630"/>
      <c r="H73" s="630"/>
      <c r="I73" s="630"/>
      <c r="J73" s="630"/>
      <c r="K73" s="219"/>
      <c r="L73" s="219"/>
      <c r="M73" s="220"/>
      <c r="N73" s="171"/>
      <c r="O73" s="171"/>
      <c r="P73" s="171"/>
      <c r="Q73" s="221"/>
      <c r="R73" s="171"/>
    </row>
    <row r="74" spans="1:27" s="68" customFormat="1" ht="21.75" customHeight="1" x14ac:dyDescent="0.2">
      <c r="A74" s="631" t="s">
        <v>55</v>
      </c>
      <c r="B74" s="631"/>
      <c r="C74" s="631"/>
      <c r="D74" s="631"/>
      <c r="E74" s="631"/>
      <c r="F74" s="631"/>
      <c r="G74" s="631"/>
      <c r="H74" s="631"/>
      <c r="I74" s="631"/>
      <c r="J74" s="631"/>
      <c r="K74" s="219"/>
      <c r="L74" s="219"/>
      <c r="M74" s="220"/>
      <c r="N74" s="171"/>
      <c r="O74" s="171"/>
      <c r="P74" s="171"/>
      <c r="Q74" s="221"/>
      <c r="R74" s="171"/>
    </row>
    <row r="75" spans="1:27" s="240" customFormat="1" ht="27" customHeight="1" x14ac:dyDescent="0.2">
      <c r="A75" s="498" t="s">
        <v>1</v>
      </c>
      <c r="B75" s="498" t="s">
        <v>13</v>
      </c>
      <c r="C75" s="498" t="s">
        <v>2</v>
      </c>
      <c r="D75" s="501" t="s">
        <v>3</v>
      </c>
      <c r="E75" s="498" t="s">
        <v>4</v>
      </c>
      <c r="F75" s="498" t="s">
        <v>5</v>
      </c>
      <c r="G75" s="498" t="s">
        <v>6</v>
      </c>
      <c r="H75" s="499" t="s">
        <v>8</v>
      </c>
      <c r="I75" s="500" t="s">
        <v>17</v>
      </c>
      <c r="J75" s="498" t="s">
        <v>9</v>
      </c>
      <c r="K75" s="641"/>
      <c r="L75" s="641"/>
      <c r="M75" s="642"/>
      <c r="N75" s="643" t="s">
        <v>10</v>
      </c>
      <c r="O75" s="502"/>
      <c r="P75" s="502"/>
      <c r="Q75" s="644" t="s">
        <v>21</v>
      </c>
      <c r="R75" s="643" t="s">
        <v>1</v>
      </c>
      <c r="S75" s="503"/>
      <c r="V75" s="504"/>
      <c r="W75" s="504"/>
      <c r="X75" s="504"/>
      <c r="Y75" s="504"/>
      <c r="Z75" s="504"/>
      <c r="AA75" s="504"/>
    </row>
    <row r="76" spans="1:27" s="68" customFormat="1" ht="14.25" customHeight="1" x14ac:dyDescent="0.2">
      <c r="A76" s="214">
        <v>1</v>
      </c>
      <c r="B76" s="215"/>
      <c r="C76" s="637" t="s">
        <v>228</v>
      </c>
      <c r="D76" s="638"/>
      <c r="E76" s="637"/>
      <c r="F76" s="637"/>
      <c r="G76" s="639"/>
      <c r="H76" s="216" t="str">
        <f>CONCATENATE(K76,":",L76)</f>
        <v>1:48,3</v>
      </c>
      <c r="I76" s="217" t="str">
        <f>LOOKUP(M76,$S$1:$Z$1,$S$2:$Z$2)</f>
        <v>1юн</v>
      </c>
      <c r="J76" s="218"/>
      <c r="K76" s="219" t="s">
        <v>95</v>
      </c>
      <c r="L76" s="219" t="s">
        <v>985</v>
      </c>
      <c r="M76" s="220">
        <f t="shared" ref="M76:M80" si="0">(K76*100)+L76</f>
        <v>148.30000000000001</v>
      </c>
      <c r="N76" s="171"/>
      <c r="O76" s="171"/>
      <c r="P76" s="171"/>
      <c r="Q76" s="221"/>
      <c r="R76" s="171"/>
    </row>
    <row r="77" spans="1:27" s="68" customFormat="1" ht="14.25" customHeight="1" x14ac:dyDescent="0.2">
      <c r="A77" s="214"/>
      <c r="B77" s="215">
        <v>115</v>
      </c>
      <c r="C77" s="80" t="str">
        <f>VLOOKUP(B77,'Уч юн'!$A$3:$G$780,2,FALSE)</f>
        <v>Серебряков Иван</v>
      </c>
      <c r="D77" s="146" t="str">
        <f>VLOOKUP(B77,'Уч юн'!$A$3:$G$780,3,FALSE)</f>
        <v>2006</v>
      </c>
      <c r="E77" s="67" t="str">
        <f>VLOOKUP(B77,'Уч юн'!$A$3:$G$780,4,FALSE)</f>
        <v>1ю</v>
      </c>
      <c r="F77" s="80" t="str">
        <f>VLOOKUP(B77,'Уч юн'!$A$3:$G$780,5,FALSE)</f>
        <v>Свердловская</v>
      </c>
      <c r="G77" s="154" t="str">
        <f>VLOOKUP(B77,'Уч юн'!$A$3:$G$780,6,FALSE)</f>
        <v>ДЮСШ№19</v>
      </c>
      <c r="H77" s="216"/>
      <c r="I77" s="217"/>
      <c r="J77" s="218" t="str">
        <f>VLOOKUP(B77,'Уч юн'!$A$3:$G$780,7,FALSE)</f>
        <v>Килинкаров Р.М.</v>
      </c>
      <c r="K77" s="219"/>
      <c r="L77" s="219"/>
      <c r="M77" s="220">
        <f t="shared" si="0"/>
        <v>0</v>
      </c>
      <c r="N77" s="171"/>
      <c r="O77" s="171"/>
      <c r="P77" s="171"/>
      <c r="Q77" s="221"/>
      <c r="R77" s="171"/>
    </row>
    <row r="78" spans="1:27" s="68" customFormat="1" ht="14.25" customHeight="1" x14ac:dyDescent="0.2">
      <c r="A78" s="214"/>
      <c r="B78" s="215">
        <v>98</v>
      </c>
      <c r="C78" s="80" t="str">
        <f>VLOOKUP(B78,'Уч юн'!$A$3:$G$780,2,FALSE)</f>
        <v>Келин Даниил</v>
      </c>
      <c r="D78" s="146" t="str">
        <f>VLOOKUP(B78,'Уч юн'!$A$3:$G$780,3,FALSE)</f>
        <v>2006</v>
      </c>
      <c r="E78" s="67" t="str">
        <f>VLOOKUP(B78,'Уч юн'!$A$3:$G$780,4,FALSE)</f>
        <v>3</v>
      </c>
      <c r="F78" s="80" t="str">
        <f>VLOOKUP(B78,'Уч юн'!$A$3:$G$780,5,FALSE)</f>
        <v>Свердловская</v>
      </c>
      <c r="G78" s="154" t="str">
        <f>VLOOKUP(B78,'Уч юн'!$A$3:$G$780,6,FALSE)</f>
        <v>СДЮСШОР "Юность"</v>
      </c>
      <c r="H78" s="216"/>
      <c r="I78" s="217"/>
      <c r="J78" s="218" t="str">
        <f>VLOOKUP(B78,'Уч юн'!$A$3:$G$780,7,FALSE)</f>
        <v>Сыроешкина С.В.</v>
      </c>
      <c r="K78" s="219"/>
      <c r="L78" s="219"/>
      <c r="M78" s="220">
        <f t="shared" si="0"/>
        <v>0</v>
      </c>
      <c r="N78" s="171"/>
      <c r="O78" s="171"/>
      <c r="P78" s="171"/>
      <c r="Q78" s="221"/>
      <c r="R78" s="171"/>
    </row>
    <row r="79" spans="1:27" s="68" customFormat="1" ht="14.25" customHeight="1" x14ac:dyDescent="0.2">
      <c r="A79" s="214"/>
      <c r="B79" s="215">
        <v>99</v>
      </c>
      <c r="C79" s="80" t="str">
        <f>VLOOKUP(B79,'Уч юн'!$A$3:$G$780,2,FALSE)</f>
        <v>Келин Егор</v>
      </c>
      <c r="D79" s="146" t="str">
        <f>VLOOKUP(B79,'Уч юн'!$A$3:$G$780,3,FALSE)</f>
        <v>2006</v>
      </c>
      <c r="E79" s="67" t="str">
        <f>VLOOKUP(B79,'Уч юн'!$A$3:$G$780,4,FALSE)</f>
        <v>3</v>
      </c>
      <c r="F79" s="80" t="str">
        <f>VLOOKUP(B79,'Уч юн'!$A$3:$G$780,5,FALSE)</f>
        <v>Свердловская</v>
      </c>
      <c r="G79" s="154" t="str">
        <f>VLOOKUP(B79,'Уч юн'!$A$3:$G$780,6,FALSE)</f>
        <v>СДЮСШОР "Юность"</v>
      </c>
      <c r="H79" s="216"/>
      <c r="I79" s="217"/>
      <c r="J79" s="218" t="str">
        <f>VLOOKUP(B79,'Уч юн'!$A$3:$G$780,7,FALSE)</f>
        <v>Сыроешкина С.В.</v>
      </c>
      <c r="K79" s="219"/>
      <c r="L79" s="219"/>
      <c r="M79" s="220">
        <f t="shared" si="0"/>
        <v>0</v>
      </c>
      <c r="N79" s="171"/>
      <c r="O79" s="171"/>
      <c r="P79" s="171"/>
      <c r="Q79" s="221"/>
      <c r="R79" s="171"/>
    </row>
    <row r="80" spans="1:27" s="68" customFormat="1" ht="14.25" customHeight="1" x14ac:dyDescent="0.2">
      <c r="A80" s="214"/>
      <c r="B80" s="215">
        <v>105</v>
      </c>
      <c r="C80" s="80" t="str">
        <f>VLOOKUP(B80,'Уч юн'!$A$3:$G$780,2,FALSE)</f>
        <v>Новиков Григорий</v>
      </c>
      <c r="D80" s="146" t="str">
        <f>VLOOKUP(B80,'Уч юн'!$A$3:$G$780,3,FALSE)</f>
        <v>2006</v>
      </c>
      <c r="E80" s="67" t="str">
        <f>VLOOKUP(B80,'Уч юн'!$A$3:$G$780,4,FALSE)</f>
        <v>3</v>
      </c>
      <c r="F80" s="80" t="str">
        <f>VLOOKUP(B80,'Уч юн'!$A$3:$G$780,5,FALSE)</f>
        <v>Свердловская</v>
      </c>
      <c r="G80" s="154" t="str">
        <f>VLOOKUP(B80,'Уч юн'!$A$3:$G$780,6,FALSE)</f>
        <v>ДЮСШ№4</v>
      </c>
      <c r="H80" s="216"/>
      <c r="I80" s="217"/>
      <c r="J80" s="218" t="str">
        <f>VLOOKUP(B80,'Уч юн'!$A$3:$G$780,7,FALSE)</f>
        <v>Семкин А.В.</v>
      </c>
      <c r="K80" s="219"/>
      <c r="L80" s="219"/>
      <c r="M80" s="220">
        <f t="shared" si="0"/>
        <v>0</v>
      </c>
      <c r="N80" s="171"/>
      <c r="O80" s="171"/>
      <c r="P80" s="171"/>
      <c r="Q80" s="221"/>
      <c r="R80" s="171"/>
    </row>
    <row r="81" spans="4:13" s="10" customFormat="1" x14ac:dyDescent="0.2">
      <c r="D81" s="150"/>
      <c r="G81" s="645"/>
      <c r="H81" s="123"/>
      <c r="K81" s="127"/>
      <c r="L81" s="127"/>
      <c r="M81" s="123"/>
    </row>
    <row r="82" spans="4:13" s="10" customFormat="1" x14ac:dyDescent="0.2">
      <c r="D82" s="150"/>
      <c r="G82" s="645"/>
      <c r="H82" s="123"/>
      <c r="K82" s="127"/>
      <c r="L82" s="127"/>
      <c r="M82" s="123"/>
    </row>
    <row r="83" spans="4:13" s="10" customFormat="1" x14ac:dyDescent="0.2">
      <c r="D83" s="150"/>
      <c r="G83" s="645"/>
      <c r="H83" s="123"/>
      <c r="K83" s="127"/>
      <c r="L83" s="127"/>
      <c r="M83" s="123"/>
    </row>
    <row r="84" spans="4:13" s="10" customFormat="1" x14ac:dyDescent="0.2">
      <c r="D84" s="150"/>
      <c r="G84" s="645"/>
      <c r="H84" s="123"/>
      <c r="K84" s="127"/>
      <c r="L84" s="127"/>
      <c r="M84" s="123"/>
    </row>
    <row r="85" spans="4:13" s="10" customFormat="1" x14ac:dyDescent="0.2">
      <c r="D85" s="150"/>
      <c r="G85" s="645"/>
      <c r="H85" s="123"/>
      <c r="K85" s="127"/>
      <c r="L85" s="127"/>
      <c r="M85" s="123"/>
    </row>
  </sheetData>
  <sortState ref="A12:AA78">
    <sortCondition ref="M12:M78"/>
  </sortState>
  <customSheetViews>
    <customSheetView guid="{AB6DF331-6F3D-4A04-9B31-9285668B630A}" showPageBreaks="1" fitToPage="1" printArea="1" hiddenColumns="1" view="pageBreakPreview" topLeftCell="A31">
      <selection activeCell="A7" sqref="A7:IV7"/>
      <colBreaks count="1" manualBreakCount="1">
        <brk id="19" max="1048575" man="1"/>
      </colBreaks>
      <pageMargins left="0.23622047244094491" right="0.23622047244094491" top="0.15748031496062992" bottom="0.19685039370078741" header="0.31496062992125984" footer="0.19685039370078741"/>
      <pageSetup paperSize="9" scale="98" orientation="portrait" r:id="rId1"/>
    </customSheetView>
    <customSheetView guid="{2CB5C6AB-8CA4-4A12-8C86-30C44E11A564}" showPageBreaks="1" fitToPage="1" printArea="1" hiddenColumns="1" view="pageBreakPreview" topLeftCell="A10">
      <selection activeCell="J31" sqref="J31"/>
      <colBreaks count="1" manualBreakCount="1">
        <brk id="11" max="55" man="1"/>
      </colBreaks>
      <pageMargins left="0.23622047244094491" right="0.23622047244094491" top="0.15748031496062992" bottom="0.19685039370078741" header="0.31496062992125984" footer="0.19685039370078741"/>
      <pageSetup paperSize="9" scale="81" fitToHeight="21" orientation="portrait" r:id="rId2"/>
    </customSheetView>
    <customSheetView guid="{4654A10B-BF2C-4F91-B821-84CF341F9FF3}" showPageBreaks="1" fitToPage="1" printArea="1" hiddenRows="1" hiddenColumns="1" view="pageBreakPreview" topLeftCell="A7">
      <selection activeCell="J19" sqref="J19"/>
      <pageMargins left="0.23622047244094491" right="0.23622047244094491" top="0.15748031496062992" bottom="0.19685039370078741" header="0.31496062992125984" footer="0.19685039370078741"/>
      <pageSetup paperSize="9" scale="65" orientation="portrait" r:id="rId3"/>
    </customSheetView>
    <customSheetView guid="{E0265204-5B2C-4292-A8DA-1DD6D4FE42BA}" topLeftCell="L1">
      <selection activeCell="P163" sqref="P163"/>
      <pageMargins left="0.7" right="0.7" top="0.75" bottom="0.75" header="0.3" footer="0.3"/>
      <pageSetup paperSize="9" orientation="portrait" r:id="rId4"/>
    </customSheetView>
    <customSheetView guid="{2538E0EF-40E4-4BF7-A70C-02D0F1797991}" showRuler="0" topLeftCell="H109">
      <selection activeCell="P163" sqref="P163"/>
      <pageMargins left="0.7" right="0.7" top="0.75" bottom="0.75" header="0.3" footer="0.3"/>
      <pageSetup paperSize="9" orientation="portrait" r:id="rId5"/>
      <headerFooter alignWithMargins="0"/>
    </customSheetView>
    <customSheetView guid="{A52F393E-587E-40A2-B224-F36DC3F0F66D}" showPageBreaks="1" view="pageBreakPreview" topLeftCell="E1">
      <selection activeCell="G12" sqref="G12"/>
      <pageMargins left="0.24" right="0.24" top="0.17" bottom="0.18" header="0.3" footer="0.18"/>
      <pageSetup paperSize="9" scale="101" orientation="landscape" r:id="rId6"/>
    </customSheetView>
    <customSheetView guid="{948F6758-08EB-455E-9DF2-723DFC2E4E47}" showPageBreaks="1" hiddenColumns="1" view="pageBreakPreview" topLeftCell="A10">
      <selection activeCell="O25" sqref="O25"/>
      <pageMargins left="0.23622047244094491" right="0.23622047244094491" top="0.15748031496062992" bottom="0.16" header="0.16" footer="0.19685039370078741"/>
      <pageSetup paperSize="9" fitToHeight="21" orientation="portrait" r:id="rId7"/>
    </customSheetView>
  </customSheetViews>
  <mergeCells count="11">
    <mergeCell ref="A73:J73"/>
    <mergeCell ref="A74:J74"/>
    <mergeCell ref="A1:R1"/>
    <mergeCell ref="J6:R6"/>
    <mergeCell ref="D6:I6"/>
    <mergeCell ref="N10:P10"/>
    <mergeCell ref="A2:R2"/>
    <mergeCell ref="A5:R5"/>
    <mergeCell ref="A4:R4"/>
    <mergeCell ref="A9:R9"/>
    <mergeCell ref="A8:R8"/>
  </mergeCells>
  <phoneticPr fontId="7" type="noConversion"/>
  <pageMargins left="0.23622047244094491" right="0.23622047244094491" top="0.15748031496062992" bottom="0.16" header="0.16" footer="0.19685039370078741"/>
  <pageSetup paperSize="9" scale="72" fitToHeight="21" orientation="portrait" r:id="rId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106"/>
  <sheetViews>
    <sheetView view="pageBreakPreview" topLeftCell="B20" zoomScaleSheetLayoutView="100" workbookViewId="0">
      <selection activeCell="K40" sqref="K40"/>
    </sheetView>
  </sheetViews>
  <sheetFormatPr defaultRowHeight="12.75" x14ac:dyDescent="0.2"/>
  <cols>
    <col min="1" max="1" width="5" style="34" hidden="1" customWidth="1"/>
    <col min="2" max="2" width="5.42578125" style="34" customWidth="1"/>
    <col min="3" max="3" width="4.85546875" style="32" customWidth="1"/>
    <col min="4" max="4" width="26.7109375" style="15" customWidth="1"/>
    <col min="5" max="5" width="8.5703125" style="139" customWidth="1"/>
    <col min="6" max="6" width="6" style="32" customWidth="1"/>
    <col min="7" max="7" width="17.28515625" style="26" customWidth="1"/>
    <col min="8" max="8" width="24.5703125" style="412" customWidth="1"/>
    <col min="9" max="9" width="6" style="79" customWidth="1"/>
    <col min="10" max="10" width="7.7109375" style="32" customWidth="1"/>
    <col min="11" max="11" width="37.85546875" style="15" customWidth="1"/>
    <col min="12" max="13" width="3.42578125" style="15" hidden="1" customWidth="1"/>
    <col min="14" max="14" width="3.5703125" style="15" hidden="1" customWidth="1"/>
    <col min="15" max="28" width="3.42578125" style="15" hidden="1" customWidth="1"/>
    <col min="29" max="29" width="4" style="15" hidden="1" customWidth="1"/>
    <col min="30" max="32" width="3.42578125" style="15" hidden="1" customWidth="1"/>
    <col min="33" max="34" width="3" style="15" hidden="1" customWidth="1"/>
    <col min="35" max="35" width="4.7109375" style="15" hidden="1" customWidth="1"/>
    <col min="36" max="36" width="3.7109375" style="15" hidden="1" customWidth="1"/>
    <col min="37" max="37" width="3" style="15" hidden="1" customWidth="1"/>
    <col min="38" max="42" width="5.28515625" style="15" customWidth="1"/>
    <col min="43" max="43" width="4.85546875" style="15" customWidth="1"/>
    <col min="44" max="44" width="4.7109375" style="15" customWidth="1"/>
    <col min="45" max="45" width="5.28515625" style="15" customWidth="1"/>
    <col min="46" max="46" width="5.140625" style="15" customWidth="1"/>
    <col min="47" max="48" width="7" style="15" customWidth="1"/>
    <col min="49" max="16384" width="9.140625" style="15"/>
  </cols>
  <sheetData>
    <row r="1" spans="1:49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85">
        <v>100</v>
      </c>
      <c r="AM1" s="91">
        <v>130</v>
      </c>
      <c r="AN1" s="85">
        <v>140</v>
      </c>
      <c r="AO1" s="85">
        <v>150</v>
      </c>
      <c r="AP1" s="85">
        <v>160</v>
      </c>
      <c r="AQ1" s="85">
        <v>175</v>
      </c>
      <c r="AR1" s="85">
        <v>190</v>
      </c>
      <c r="AS1" s="85">
        <v>200</v>
      </c>
      <c r="AT1" s="85">
        <v>215</v>
      </c>
      <c r="AU1" s="85">
        <v>228</v>
      </c>
      <c r="AV1" s="85">
        <v>300</v>
      </c>
    </row>
    <row r="2" spans="1:49" ht="20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85" t="s">
        <v>26</v>
      </c>
      <c r="AM2" s="85" t="s">
        <v>58</v>
      </c>
      <c r="AN2" s="85" t="s">
        <v>59</v>
      </c>
      <c r="AO2" s="85" t="s">
        <v>60</v>
      </c>
      <c r="AP2" s="85">
        <v>3</v>
      </c>
      <c r="AQ2" s="85">
        <v>2</v>
      </c>
      <c r="AR2" s="85">
        <v>1</v>
      </c>
      <c r="AS2" s="85" t="s">
        <v>14</v>
      </c>
      <c r="AT2" s="85" t="s">
        <v>15</v>
      </c>
      <c r="AU2" s="85" t="s">
        <v>16</v>
      </c>
      <c r="AV2" s="85" t="s">
        <v>16</v>
      </c>
    </row>
    <row r="3" spans="1:49" s="35" customFormat="1" ht="15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N3" s="37"/>
      <c r="AO3" s="58"/>
    </row>
    <row r="4" spans="1:49" s="35" customFormat="1" ht="16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81"/>
      <c r="AM4" s="81"/>
      <c r="AN4" s="87"/>
      <c r="AO4" s="87"/>
      <c r="AP4" s="81"/>
      <c r="AQ4" s="81"/>
      <c r="AR4" s="87"/>
      <c r="AS4" s="81"/>
      <c r="AT4" s="81"/>
      <c r="AU4" s="87"/>
      <c r="AV4" s="81"/>
      <c r="AW4" s="81"/>
    </row>
    <row r="5" spans="1:49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81"/>
      <c r="AM5" s="81"/>
      <c r="AN5" s="87"/>
      <c r="AO5" s="87"/>
      <c r="AP5" s="81"/>
      <c r="AQ5" s="81"/>
      <c r="AR5" s="81"/>
      <c r="AS5" s="81"/>
      <c r="AT5" s="81"/>
      <c r="AU5" s="81"/>
      <c r="AV5" s="81"/>
      <c r="AW5" s="81"/>
    </row>
    <row r="6" spans="1:49" s="35" customFormat="1" ht="15.75" customHeight="1" x14ac:dyDescent="0.25">
      <c r="A6" s="33"/>
      <c r="B6" s="33"/>
      <c r="C6" s="31"/>
      <c r="D6" s="38" t="s">
        <v>0</v>
      </c>
      <c r="E6" s="549" t="s">
        <v>53</v>
      </c>
      <c r="F6" s="549"/>
      <c r="G6" s="549"/>
      <c r="H6" s="549"/>
      <c r="I6" s="549"/>
      <c r="J6" s="549"/>
      <c r="K6" s="549" t="str">
        <f>'60 юн'!N7</f>
        <v>01-03 марта 2019г</v>
      </c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81"/>
      <c r="AM6" s="81"/>
      <c r="AN6" s="87"/>
      <c r="AO6" s="87"/>
      <c r="AP6" s="81"/>
      <c r="AQ6" s="81"/>
      <c r="AR6" s="87"/>
      <c r="AS6" s="81"/>
      <c r="AT6" s="81"/>
      <c r="AU6" s="87"/>
      <c r="AV6" s="81"/>
      <c r="AW6" s="81"/>
    </row>
    <row r="7" spans="1:49" s="35" customFormat="1" ht="15.75" customHeight="1" x14ac:dyDescent="0.25">
      <c r="A7" s="33"/>
      <c r="B7" s="33"/>
      <c r="C7" s="31"/>
      <c r="D7" s="38"/>
      <c r="E7" s="31"/>
      <c r="F7" s="31"/>
      <c r="G7" s="31"/>
      <c r="H7" s="39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81"/>
      <c r="AM7" s="81"/>
      <c r="AN7" s="87"/>
      <c r="AO7" s="87"/>
      <c r="AP7" s="81"/>
      <c r="AQ7" s="81"/>
      <c r="AR7" s="87"/>
      <c r="AS7" s="81"/>
      <c r="AT7" s="81"/>
      <c r="AU7" s="87"/>
      <c r="AV7" s="81"/>
      <c r="AW7" s="81"/>
    </row>
    <row r="8" spans="1:49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87"/>
      <c r="AM8" s="87"/>
      <c r="AN8" s="88"/>
      <c r="AO8" s="81"/>
      <c r="AP8" s="81"/>
      <c r="AQ8" s="81"/>
      <c r="AR8" s="81"/>
      <c r="AS8" s="81"/>
      <c r="AT8" s="81"/>
      <c r="AU8" s="81"/>
      <c r="AV8" s="81"/>
      <c r="AW8" s="81"/>
    </row>
    <row r="9" spans="1:49" s="35" customFormat="1" ht="15.75" customHeight="1" x14ac:dyDescent="0.25">
      <c r="A9" s="552" t="s">
        <v>43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87"/>
      <c r="AM9" s="87"/>
      <c r="AN9" s="88"/>
      <c r="AO9" s="87"/>
      <c r="AP9" s="14"/>
      <c r="AQ9" s="40"/>
      <c r="AR9" s="106"/>
      <c r="AS9" s="106"/>
      <c r="AT9" s="106"/>
      <c r="AU9" s="106"/>
      <c r="AV9" s="106"/>
      <c r="AW9" s="106"/>
    </row>
    <row r="10" spans="1:49" s="47" customFormat="1" ht="15.75" customHeight="1" x14ac:dyDescent="0.25">
      <c r="A10" s="51"/>
      <c r="B10" s="51"/>
      <c r="C10" s="84"/>
      <c r="D10" s="55"/>
      <c r="E10" s="144"/>
      <c r="F10" s="54"/>
      <c r="G10" s="50"/>
      <c r="H10" s="491"/>
      <c r="I10" s="599" t="s">
        <v>19</v>
      </c>
      <c r="J10" s="600"/>
      <c r="K10" s="49" t="s">
        <v>49</v>
      </c>
      <c r="V10" s="103"/>
      <c r="W10" s="103"/>
      <c r="X10" s="605" t="s">
        <v>857</v>
      </c>
      <c r="Y10" s="605"/>
      <c r="Z10" s="605"/>
      <c r="AA10" s="605"/>
      <c r="AB10" s="605"/>
      <c r="AC10" s="605"/>
      <c r="AD10" s="605"/>
      <c r="AE10" s="605"/>
      <c r="AF10" s="605"/>
      <c r="AL10" s="59"/>
      <c r="AM10" s="27"/>
      <c r="AN10" s="39"/>
      <c r="AO10" s="14"/>
      <c r="AP10" s="14"/>
      <c r="AQ10" s="40"/>
      <c r="AR10" s="131"/>
      <c r="AS10" s="131"/>
      <c r="AT10" s="131"/>
      <c r="AU10" s="131"/>
      <c r="AV10" s="131"/>
      <c r="AW10" s="131"/>
    </row>
    <row r="11" spans="1:49" s="48" customFormat="1" ht="18" customHeight="1" x14ac:dyDescent="0.2">
      <c r="A11" s="609" t="s">
        <v>38</v>
      </c>
      <c r="B11" s="608" t="s">
        <v>1</v>
      </c>
      <c r="C11" s="608" t="s">
        <v>20</v>
      </c>
      <c r="D11" s="608" t="s">
        <v>2</v>
      </c>
      <c r="E11" s="613" t="s">
        <v>3</v>
      </c>
      <c r="F11" s="608" t="s">
        <v>4</v>
      </c>
      <c r="G11" s="608" t="s">
        <v>5</v>
      </c>
      <c r="H11" s="588" t="s">
        <v>6</v>
      </c>
      <c r="I11" s="587" t="s">
        <v>8</v>
      </c>
      <c r="J11" s="586" t="s">
        <v>17</v>
      </c>
      <c r="K11" s="608" t="s">
        <v>9</v>
      </c>
      <c r="L11" s="610" t="s">
        <v>37</v>
      </c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07" t="s">
        <v>33</v>
      </c>
      <c r="AH11" s="607" t="s">
        <v>34</v>
      </c>
      <c r="AI11" s="601" t="s">
        <v>35</v>
      </c>
      <c r="AJ11" s="612" t="s">
        <v>1</v>
      </c>
      <c r="AK11" s="611" t="s">
        <v>36</v>
      </c>
      <c r="AL11" s="156"/>
      <c r="AM11" s="157"/>
      <c r="AN11" s="45"/>
      <c r="AO11" s="62"/>
      <c r="AP11" s="62"/>
      <c r="AQ11" s="63"/>
      <c r="AR11" s="44"/>
      <c r="AS11" s="44"/>
      <c r="AT11" s="44"/>
      <c r="AU11" s="44"/>
      <c r="AV11" s="44"/>
      <c r="AW11" s="44"/>
    </row>
    <row r="12" spans="1:49" s="48" customFormat="1" ht="21.75" customHeight="1" x14ac:dyDescent="0.2">
      <c r="A12" s="609"/>
      <c r="B12" s="608"/>
      <c r="C12" s="608"/>
      <c r="D12" s="608"/>
      <c r="E12" s="613"/>
      <c r="F12" s="608"/>
      <c r="G12" s="608"/>
      <c r="H12" s="588"/>
      <c r="I12" s="587"/>
      <c r="J12" s="586"/>
      <c r="K12" s="608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7"/>
      <c r="AH12" s="607"/>
      <c r="AI12" s="601"/>
      <c r="AJ12" s="612"/>
      <c r="AK12" s="611"/>
      <c r="AL12" s="156"/>
      <c r="AM12" s="157"/>
      <c r="AN12" s="45"/>
      <c r="AO12" s="62"/>
      <c r="AP12" s="62"/>
      <c r="AQ12" s="63"/>
      <c r="AR12" s="44"/>
      <c r="AS12" s="44"/>
      <c r="AT12" s="44"/>
      <c r="AU12" s="44"/>
      <c r="AV12" s="44"/>
      <c r="AW12" s="44"/>
    </row>
    <row r="13" spans="1:49" s="106" customFormat="1" ht="16.5" customHeight="1" x14ac:dyDescent="0.25">
      <c r="A13" s="479"/>
      <c r="B13" s="479">
        <v>1</v>
      </c>
      <c r="C13" s="480">
        <v>410</v>
      </c>
      <c r="D13" s="481" t="str">
        <f>VLOOKUP(C13,'Уч юн'!$A$3:$G$780,2,FALSE)</f>
        <v>Мазнев Антон</v>
      </c>
      <c r="E13" s="482" t="str">
        <f>VLOOKUP(C13,'Уч юн'!$A$3:$G$780,3,FALSE)</f>
        <v>2004</v>
      </c>
      <c r="F13" s="479" t="str">
        <f>VLOOKUP(C13,'Уч юн'!$A$3:$G$780,4,FALSE)</f>
        <v>1</v>
      </c>
      <c r="G13" s="481" t="str">
        <f>VLOOKUP(C13,'Уч юн'!$A$3:$G$780,5,FALSE)</f>
        <v>Башкортостан</v>
      </c>
      <c r="H13" s="512" t="str">
        <f>VLOOKUP(C13,'Уч юн'!$A$3:$G$780,6,FALSE)</f>
        <v>ДЮСШ "Юность"</v>
      </c>
      <c r="I13" s="482">
        <v>192</v>
      </c>
      <c r="J13" s="484">
        <f>LOOKUP(I13,$AL$1:$AV$1,$AL$2:$AV$2)</f>
        <v>1</v>
      </c>
      <c r="K13" s="481" t="str">
        <f>VLOOKUP(C13,'Уч юн'!$A$3:$G$780,7,FALSE)</f>
        <v>Шалопин А.В.</v>
      </c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652"/>
      <c r="AH13" s="652"/>
      <c r="AI13" s="487"/>
      <c r="AJ13" s="487"/>
      <c r="AK13" s="652"/>
    </row>
    <row r="14" spans="1:49" s="159" customFormat="1" ht="16.5" customHeight="1" x14ac:dyDescent="0.25">
      <c r="A14" s="281"/>
      <c r="B14" s="281">
        <v>2</v>
      </c>
      <c r="C14" s="282">
        <v>444</v>
      </c>
      <c r="D14" s="152" t="str">
        <f>VLOOKUP(C14,'Уч юн'!$A$3:$G$780,2,FALSE)</f>
        <v>Зайцев Алексей</v>
      </c>
      <c r="E14" s="283" t="str">
        <f>VLOOKUP(C14,'Уч юн'!$A$3:$G$780,3,FALSE)</f>
        <v>2004</v>
      </c>
      <c r="F14" s="281" t="str">
        <f>VLOOKUP(C14,'Уч юн'!$A$3:$G$780,4,FALSE)</f>
        <v>2</v>
      </c>
      <c r="G14" s="152" t="str">
        <f>VLOOKUP(C14,'Уч юн'!$A$3:$G$780,5,FALSE)</f>
        <v>Кемеровская</v>
      </c>
      <c r="H14" s="332" t="str">
        <f>VLOOKUP(C14,'Уч юн'!$A$3:$G$780,6,FALSE)</f>
        <v>СШ№7</v>
      </c>
      <c r="I14" s="283">
        <v>181</v>
      </c>
      <c r="J14" s="285">
        <f>LOOKUP(I14,$AL$1:$AV$1,$AL$2:$AV$2)</f>
        <v>2</v>
      </c>
      <c r="K14" s="152" t="str">
        <f>VLOOKUP(C14,'Уч юн'!$A$3:$G$780,7,FALSE)</f>
        <v>Станилога Л.В.</v>
      </c>
      <c r="L14" s="515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7"/>
      <c r="AH14" s="517"/>
      <c r="AI14" s="516"/>
      <c r="AJ14" s="516"/>
      <c r="AK14" s="518"/>
      <c r="AL14" s="164"/>
      <c r="AM14" s="160"/>
      <c r="AO14" s="106"/>
      <c r="AP14" s="136"/>
      <c r="AQ14" s="166"/>
    </row>
    <row r="15" spans="1:49" s="159" customFormat="1" ht="16.5" customHeight="1" x14ac:dyDescent="0.25">
      <c r="A15" s="281"/>
      <c r="B15" s="281">
        <v>3</v>
      </c>
      <c r="C15" s="282">
        <v>409</v>
      </c>
      <c r="D15" s="152" t="str">
        <f>VLOOKUP(C15,'Уч юн'!$A$3:$G$780,2,FALSE)</f>
        <v>Ушнурцев Никита</v>
      </c>
      <c r="E15" s="283" t="str">
        <f>VLOOKUP(C15,'Уч юн'!$A$3:$G$780,3,FALSE)</f>
        <v>2004</v>
      </c>
      <c r="F15" s="281" t="str">
        <f>VLOOKUP(C15,'Уч юн'!$A$3:$G$780,4,FALSE)</f>
        <v>2</v>
      </c>
      <c r="G15" s="152" t="str">
        <f>VLOOKUP(C15,'Уч юн'!$A$3:$G$780,5,FALSE)</f>
        <v>Башкортостан</v>
      </c>
      <c r="H15" s="332" t="str">
        <f>VLOOKUP(C15,'Уч юн'!$A$3:$G$780,6,FALSE)</f>
        <v>ДЮСШ "Юность"</v>
      </c>
      <c r="I15" s="283">
        <v>181</v>
      </c>
      <c r="J15" s="285">
        <f>LOOKUP(I15,$AL$1:$AV$1,$AL$2:$AV$2)</f>
        <v>2</v>
      </c>
      <c r="K15" s="152" t="str">
        <f>VLOOKUP(C15,'Уч юн'!$A$3:$G$780,7,FALSE)</f>
        <v>Ковальский А.Н.</v>
      </c>
      <c r="L15" s="515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9"/>
      <c r="AH15" s="519"/>
      <c r="AI15" s="516"/>
      <c r="AJ15" s="516"/>
      <c r="AK15" s="518"/>
      <c r="AO15" s="106"/>
    </row>
    <row r="16" spans="1:49" s="159" customFormat="1" ht="16.5" customHeight="1" x14ac:dyDescent="0.25">
      <c r="A16" s="281"/>
      <c r="B16" s="281">
        <v>4</v>
      </c>
      <c r="C16" s="282">
        <v>405</v>
      </c>
      <c r="D16" s="152" t="str">
        <f>VLOOKUP(C16,'Уч юн'!$A$3:$G$780,2,FALSE)</f>
        <v>Аскаров Марсель</v>
      </c>
      <c r="E16" s="283" t="str">
        <f>VLOOKUP(C16,'Уч юн'!$A$3:$G$780,3,FALSE)</f>
        <v>2004</v>
      </c>
      <c r="F16" s="281" t="str">
        <f>VLOOKUP(C16,'Уч юн'!$A$3:$G$780,4,FALSE)</f>
        <v>2</v>
      </c>
      <c r="G16" s="152" t="str">
        <f>VLOOKUP(C16,'Уч юн'!$A$3:$G$780,5,FALSE)</f>
        <v>Башкортостан</v>
      </c>
      <c r="H16" s="332" t="str">
        <f>VLOOKUP(C16,'Уч юн'!$A$3:$G$780,6,FALSE)</f>
        <v>ДЮСШ "Юность"</v>
      </c>
      <c r="I16" s="283">
        <v>178</v>
      </c>
      <c r="J16" s="285">
        <f>LOOKUP(I16,$AL$1:$AV$1,$AL$2:$AV$2)</f>
        <v>2</v>
      </c>
      <c r="K16" s="152" t="str">
        <f>VLOOKUP(C16,'Уч юн'!$A$3:$G$780,7,FALSE)</f>
        <v>Ковальский А.Н.</v>
      </c>
      <c r="L16" s="515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7"/>
      <c r="AH16" s="517"/>
      <c r="AI16" s="516"/>
      <c r="AJ16" s="516"/>
      <c r="AK16" s="518"/>
      <c r="AO16" s="106"/>
      <c r="AQ16" s="137"/>
    </row>
    <row r="17" spans="1:49" s="106" customFormat="1" ht="16.5" customHeight="1" x14ac:dyDescent="0.25">
      <c r="A17" s="281"/>
      <c r="B17" s="281">
        <v>5</v>
      </c>
      <c r="C17" s="282">
        <v>406</v>
      </c>
      <c r="D17" s="152" t="str">
        <f>VLOOKUP(C17,'Уч юн'!$A$3:$G$780,2,FALSE)</f>
        <v>Исиляев Владимир</v>
      </c>
      <c r="E17" s="283" t="str">
        <f>VLOOKUP(C17,'Уч юн'!$A$3:$G$780,3,FALSE)</f>
        <v>2004</v>
      </c>
      <c r="F17" s="281" t="str">
        <f>VLOOKUP(C17,'Уч юн'!$A$3:$G$780,4,FALSE)</f>
        <v>2</v>
      </c>
      <c r="G17" s="152" t="str">
        <f>VLOOKUP(C17,'Уч юн'!$A$3:$G$780,5,FALSE)</f>
        <v>Башкортостан</v>
      </c>
      <c r="H17" s="332" t="str">
        <f>VLOOKUP(C17,'Уч юн'!$A$3:$G$780,6,FALSE)</f>
        <v>ДЮСШ "Юность"</v>
      </c>
      <c r="I17" s="283">
        <v>178</v>
      </c>
      <c r="J17" s="285">
        <f>LOOKUP(I17,$AL$1:$AV$1,$AL$2:$AV$2)</f>
        <v>2</v>
      </c>
      <c r="K17" s="152" t="str">
        <f>VLOOKUP(C17,'Уч юн'!$A$3:$G$780,7,FALSE)</f>
        <v>Шалопин А.В.</v>
      </c>
      <c r="L17" s="515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7"/>
      <c r="AH17" s="517"/>
      <c r="AI17" s="516"/>
      <c r="AJ17" s="516"/>
      <c r="AK17" s="518"/>
      <c r="AL17" s="164"/>
      <c r="AM17" s="160"/>
      <c r="AN17" s="159"/>
      <c r="AQ17" s="137"/>
      <c r="AR17" s="159"/>
      <c r="AS17" s="159"/>
      <c r="AT17" s="159"/>
      <c r="AU17" s="159"/>
      <c r="AV17" s="159"/>
      <c r="AW17" s="159"/>
    </row>
    <row r="18" spans="1:49" s="106" customFormat="1" ht="16.5" customHeight="1" x14ac:dyDescent="0.25">
      <c r="A18" s="281"/>
      <c r="B18" s="281">
        <v>6</v>
      </c>
      <c r="C18" s="282">
        <v>337</v>
      </c>
      <c r="D18" s="152" t="str">
        <f>VLOOKUP(C18,'Уч юн'!$A$3:$G$780,2,FALSE)</f>
        <v>Бубенщиков Максим</v>
      </c>
      <c r="E18" s="283" t="str">
        <f>VLOOKUP(C18,'Уч юн'!$A$3:$G$780,3,FALSE)</f>
        <v>2004</v>
      </c>
      <c r="F18" s="281" t="str">
        <f>VLOOKUP(C18,'Уч юн'!$A$3:$G$780,4,FALSE)</f>
        <v>3</v>
      </c>
      <c r="G18" s="152" t="str">
        <f>VLOOKUP(C18,'Уч юн'!$A$3:$G$780,5,FALSE)</f>
        <v>Краснодарский</v>
      </c>
      <c r="H18" s="332" t="str">
        <f>VLOOKUP(C18,'Уч юн'!$A$3:$G$780,6,FALSE)</f>
        <v>СШ "Лидер"</v>
      </c>
      <c r="I18" s="283">
        <v>175</v>
      </c>
      <c r="J18" s="285">
        <f>LOOKUP(I18,$AL$1:$AV$1,$AL$2:$AV$2)</f>
        <v>2</v>
      </c>
      <c r="K18" s="152" t="str">
        <f>VLOOKUP(C18,'Уч юн'!$A$3:$G$780,7,FALSE)</f>
        <v>Бочкарев И.В.</v>
      </c>
      <c r="L18" s="515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7"/>
      <c r="AH18" s="517"/>
      <c r="AI18" s="516"/>
      <c r="AJ18" s="516"/>
      <c r="AK18" s="518"/>
      <c r="AL18" s="167"/>
      <c r="AM18" s="160"/>
      <c r="AN18" s="159"/>
      <c r="AQ18" s="137"/>
      <c r="AR18" s="159"/>
      <c r="AS18" s="159"/>
      <c r="AT18" s="159"/>
      <c r="AU18" s="159"/>
      <c r="AV18" s="159"/>
      <c r="AW18" s="159"/>
    </row>
    <row r="19" spans="1:49" s="159" customFormat="1" ht="16.5" customHeight="1" x14ac:dyDescent="0.25">
      <c r="A19" s="281"/>
      <c r="B19" s="281">
        <v>7</v>
      </c>
      <c r="C19" s="282">
        <v>433</v>
      </c>
      <c r="D19" s="152" t="str">
        <f>VLOOKUP(C19,'Уч юн'!$A$3:$G$780,2,FALSE)</f>
        <v>Баранов Никита</v>
      </c>
      <c r="E19" s="283" t="str">
        <f>VLOOKUP(C19,'Уч юн'!$A$3:$G$780,3,FALSE)</f>
        <v>2004</v>
      </c>
      <c r="F19" s="281" t="str">
        <f>VLOOKUP(C19,'Уч юн'!$A$3:$G$780,4,FALSE)</f>
        <v>2</v>
      </c>
      <c r="G19" s="152" t="str">
        <f>VLOOKUP(C19,'Уч юн'!$A$3:$G$780,5,FALSE)</f>
        <v>Московская</v>
      </c>
      <c r="H19" s="332" t="str">
        <f>VLOOKUP(C19,'Уч юн'!$A$3:$G$780,6,FALSE)</f>
        <v>СШОР "Лидер"</v>
      </c>
      <c r="I19" s="283">
        <v>170</v>
      </c>
      <c r="J19" s="285">
        <f>LOOKUP(I19,$AL$1:$AV$1,$AL$2:$AV$2)</f>
        <v>3</v>
      </c>
      <c r="K19" s="152" t="str">
        <f>VLOOKUP(C19,'Уч юн'!$A$3:$G$780,7,FALSE)</f>
        <v>Епишков В.А.</v>
      </c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324"/>
      <c r="AH19" s="324"/>
      <c r="AI19" s="288"/>
      <c r="AJ19" s="288"/>
      <c r="AK19" s="324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</row>
    <row r="20" spans="1:49" s="106" customFormat="1" ht="16.5" customHeight="1" x14ac:dyDescent="0.25">
      <c r="A20" s="281"/>
      <c r="B20" s="281">
        <v>7</v>
      </c>
      <c r="C20" s="282">
        <v>446</v>
      </c>
      <c r="D20" s="152" t="str">
        <f>VLOOKUP(C20,'Уч юн'!$A$3:$G$780,2,FALSE)</f>
        <v>Трифонов Егор</v>
      </c>
      <c r="E20" s="283" t="str">
        <f>VLOOKUP(C20,'Уч юн'!$A$3:$G$780,3,FALSE)</f>
        <v>2004</v>
      </c>
      <c r="F20" s="281" t="str">
        <f>VLOOKUP(C20,'Уч юн'!$A$3:$G$780,4,FALSE)</f>
        <v>3</v>
      </c>
      <c r="G20" s="152" t="str">
        <f>VLOOKUP(C20,'Уч юн'!$A$3:$G$780,5,FALSE)</f>
        <v>Кемеровская</v>
      </c>
      <c r="H20" s="332" t="str">
        <f>VLOOKUP(C20,'Уч юн'!$A$3:$G$780,6,FALSE)</f>
        <v>СШ№7</v>
      </c>
      <c r="I20" s="283">
        <v>170</v>
      </c>
      <c r="J20" s="285">
        <f>LOOKUP(I20,$AL$1:$AV$1,$AL$2:$AV$2)</f>
        <v>3</v>
      </c>
      <c r="K20" s="152" t="str">
        <f>VLOOKUP(C20,'Уч юн'!$A$3:$G$780,7,FALSE)</f>
        <v>Станилога Л.В.</v>
      </c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324"/>
      <c r="AH20" s="324"/>
      <c r="AI20" s="288"/>
      <c r="AJ20" s="288"/>
      <c r="AK20" s="324"/>
    </row>
    <row r="21" spans="1:49" s="159" customFormat="1" ht="16.5" customHeight="1" x14ac:dyDescent="0.25">
      <c r="A21" s="120"/>
      <c r="B21" s="281">
        <v>9</v>
      </c>
      <c r="C21" s="119">
        <v>336</v>
      </c>
      <c r="D21" s="152" t="str">
        <f>VLOOKUP(C21,'Уч юн'!$A$3:$G$780,2,FALSE)</f>
        <v>Харламов Никита</v>
      </c>
      <c r="E21" s="283" t="str">
        <f>VLOOKUP(C21,'Уч юн'!$A$3:$G$780,3,FALSE)</f>
        <v>2004</v>
      </c>
      <c r="F21" s="281" t="str">
        <f>VLOOKUP(C21,'Уч юн'!$A$3:$G$780,4,FALSE)</f>
        <v>2</v>
      </c>
      <c r="G21" s="152" t="str">
        <f>VLOOKUP(C21,'Уч юн'!$A$3:$G$780,5,FALSE)</f>
        <v>Краснодарский</v>
      </c>
      <c r="H21" s="332" t="str">
        <f>VLOOKUP(C21,'Уч юн'!$A$3:$G$780,6,FALSE)</f>
        <v>СШ "Лидер"</v>
      </c>
      <c r="I21" s="283">
        <v>170</v>
      </c>
      <c r="J21" s="285">
        <f>LOOKUP(I21,$AL$1:$AV$1,$AL$2:$AV$2)</f>
        <v>3</v>
      </c>
      <c r="K21" s="152" t="str">
        <f>VLOOKUP(C21,'Уч юн'!$A$3:$G$780,7,FALSE)</f>
        <v>Бочкарев И.В.</v>
      </c>
      <c r="L21" s="515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7"/>
      <c r="AH21" s="517"/>
      <c r="AI21" s="516"/>
      <c r="AJ21" s="516"/>
      <c r="AK21" s="518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</row>
    <row r="22" spans="1:49" s="159" customFormat="1" ht="16.5" customHeight="1" x14ac:dyDescent="0.25">
      <c r="A22" s="281"/>
      <c r="B22" s="281">
        <v>10</v>
      </c>
      <c r="C22" s="282">
        <v>114</v>
      </c>
      <c r="D22" s="152" t="str">
        <f>VLOOKUP(C22,'Уч юн'!$A$3:$G$780,2,FALSE)</f>
        <v>Винников Никита</v>
      </c>
      <c r="E22" s="283" t="str">
        <f>VLOOKUP(C22,'Уч юн'!$A$3:$G$780,3,FALSE)</f>
        <v>2004</v>
      </c>
      <c r="F22" s="281" t="str">
        <f>VLOOKUP(C22,'Уч юн'!$A$3:$G$780,4,FALSE)</f>
        <v>3</v>
      </c>
      <c r="G22" s="152" t="str">
        <f>VLOOKUP(C22,'Уч юн'!$A$3:$G$780,5,FALSE)</f>
        <v>Свердловская</v>
      </c>
      <c r="H22" s="332" t="str">
        <f>VLOOKUP(C22,'Уч юн'!$A$3:$G$780,6,FALSE)</f>
        <v>ДЮСШ№19</v>
      </c>
      <c r="I22" s="283">
        <v>170</v>
      </c>
      <c r="J22" s="285">
        <f>LOOKUP(I22,$AL$1:$AV$1,$AL$2:$AV$2)</f>
        <v>3</v>
      </c>
      <c r="K22" s="152" t="str">
        <f>VLOOKUP(C22,'Уч юн'!$A$3:$G$780,7,FALSE)</f>
        <v>Килинкаров Р.М.</v>
      </c>
      <c r="L22" s="515"/>
      <c r="M22" s="516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7"/>
      <c r="AH22" s="517"/>
      <c r="AI22" s="516"/>
      <c r="AJ22" s="516"/>
      <c r="AK22" s="518"/>
      <c r="AL22" s="164"/>
      <c r="AM22" s="160"/>
      <c r="AO22" s="106"/>
      <c r="AP22" s="136"/>
      <c r="AQ22" s="166"/>
    </row>
    <row r="23" spans="1:49" s="159" customFormat="1" ht="16.5" customHeight="1" x14ac:dyDescent="0.25">
      <c r="A23" s="281"/>
      <c r="B23" s="281">
        <v>11</v>
      </c>
      <c r="C23" s="282">
        <v>445</v>
      </c>
      <c r="D23" s="152" t="str">
        <f>VLOOKUP(C23,'Уч юн'!$A$3:$G$780,2,FALSE)</f>
        <v>Майоров Андрей</v>
      </c>
      <c r="E23" s="283" t="str">
        <f>VLOOKUP(C23,'Уч юн'!$A$3:$G$780,3,FALSE)</f>
        <v>2004</v>
      </c>
      <c r="F23" s="281" t="str">
        <f>VLOOKUP(C23,'Уч юн'!$A$3:$G$780,4,FALSE)</f>
        <v>3</v>
      </c>
      <c r="G23" s="152" t="str">
        <f>VLOOKUP(C23,'Уч юн'!$A$3:$G$780,5,FALSE)</f>
        <v>Кемеровская</v>
      </c>
      <c r="H23" s="332" t="str">
        <f>VLOOKUP(C23,'Уч юн'!$A$3:$G$780,6,FALSE)</f>
        <v>СШ№7</v>
      </c>
      <c r="I23" s="283">
        <v>165</v>
      </c>
      <c r="J23" s="285">
        <f>LOOKUP(I23,$AL$1:$AV$1,$AL$2:$AV$2)</f>
        <v>3</v>
      </c>
      <c r="K23" s="152" t="str">
        <f>VLOOKUP(C23,'Уч юн'!$A$3:$G$780,7,FALSE)</f>
        <v>Станилога Л.В.</v>
      </c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324"/>
      <c r="AH23" s="324"/>
      <c r="AI23" s="288"/>
      <c r="AJ23" s="288"/>
      <c r="AK23" s="324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</row>
    <row r="24" spans="1:49" s="106" customFormat="1" ht="15.75" x14ac:dyDescent="0.25">
      <c r="A24" s="281"/>
      <c r="B24" s="421">
        <v>12</v>
      </c>
      <c r="C24" s="282">
        <v>456</v>
      </c>
      <c r="D24" s="152" t="str">
        <f>VLOOKUP(C24,'Уч юн'!$A$3:$G$780,2,FALSE)</f>
        <v>Васильев Даниил</v>
      </c>
      <c r="E24" s="283" t="str">
        <f>VLOOKUP(C24,'Уч юн'!$A$3:$G$780,3,FALSE)</f>
        <v>2004</v>
      </c>
      <c r="F24" s="281" t="str">
        <f>VLOOKUP(C24,'Уч юн'!$A$3:$G$780,4,FALSE)</f>
        <v>3</v>
      </c>
      <c r="G24" s="152" t="str">
        <f>VLOOKUP(C24,'Уч юн'!$A$3:$G$780,5,FALSE)</f>
        <v>Чувашская</v>
      </c>
      <c r="H24" s="332" t="str">
        <f>VLOOKUP(C24,'Уч юн'!$A$3:$G$780,6,FALSE)</f>
        <v>ДЮСШ№2</v>
      </c>
      <c r="I24" s="283">
        <v>165</v>
      </c>
      <c r="J24" s="285">
        <f>LOOKUP(I24,$AL$1:$AV$1,$AL$2:$AV$2)</f>
        <v>3</v>
      </c>
      <c r="K24" s="152" t="str">
        <f>VLOOKUP(C24,'Уч юн'!$A$3:$G$780,7,FALSE)</f>
        <v>Мясоедов К.В., Сидягин В.Б.</v>
      </c>
      <c r="L24" s="515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7"/>
      <c r="AH24" s="517"/>
      <c r="AI24" s="516"/>
      <c r="AJ24" s="516"/>
      <c r="AK24" s="518"/>
      <c r="AL24" s="159"/>
      <c r="AM24" s="159"/>
      <c r="AN24" s="159"/>
      <c r="AP24" s="159"/>
      <c r="AQ24" s="137"/>
      <c r="AR24" s="159"/>
      <c r="AS24" s="159"/>
      <c r="AT24" s="159"/>
      <c r="AU24" s="159"/>
      <c r="AV24" s="159"/>
      <c r="AW24" s="159"/>
    </row>
    <row r="25" spans="1:49" s="159" customFormat="1" ht="16.5" customHeight="1" x14ac:dyDescent="0.25">
      <c r="A25" s="281"/>
      <c r="B25" s="281">
        <v>13</v>
      </c>
      <c r="C25" s="282">
        <v>492</v>
      </c>
      <c r="D25" s="152" t="str">
        <f>VLOOKUP(C25,'Уч юн'!$A$3:$G$780,2,FALSE)</f>
        <v>Рогожин Дмитрий</v>
      </c>
      <c r="E25" s="283" t="str">
        <f>VLOOKUP(C25,'Уч юн'!$A$3:$G$780,3,FALSE)</f>
        <v>2005</v>
      </c>
      <c r="F25" s="281" t="str">
        <f>VLOOKUP(C25,'Уч юн'!$A$3:$G$780,4,FALSE)</f>
        <v>3</v>
      </c>
      <c r="G25" s="152" t="str">
        <f>VLOOKUP(C25,'Уч юн'!$A$3:$G$780,5,FALSE)</f>
        <v>Саратовская</v>
      </c>
      <c r="H25" s="332" t="str">
        <f>VLOOKUP(C25,'Уч юн'!$A$3:$G$780,6,FALSE)</f>
        <v>СШ Юность</v>
      </c>
      <c r="I25" s="283">
        <v>165</v>
      </c>
      <c r="J25" s="285">
        <f>LOOKUP(I25,$AL$1:$AV$1,$AL$2:$AV$2)</f>
        <v>3</v>
      </c>
      <c r="K25" s="152" t="str">
        <f>VLOOKUP(C25,'Уч юн'!$A$3:$G$780,7,FALSE)</f>
        <v>Музыров Ю.А.</v>
      </c>
      <c r="L25" s="515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7"/>
      <c r="AH25" s="517"/>
      <c r="AI25" s="516"/>
      <c r="AJ25" s="516"/>
      <c r="AK25" s="518"/>
      <c r="AO25" s="106"/>
      <c r="AP25" s="106"/>
      <c r="AQ25" s="137"/>
    </row>
    <row r="26" spans="1:49" s="159" customFormat="1" ht="16.5" customHeight="1" x14ac:dyDescent="0.25">
      <c r="A26" s="281"/>
      <c r="B26" s="281">
        <v>14</v>
      </c>
      <c r="C26" s="282">
        <v>369</v>
      </c>
      <c r="D26" s="152" t="str">
        <f>VLOOKUP(C26,'Уч юн'!$A$3:$G$780,2,FALSE)</f>
        <v>Корнеев Иван</v>
      </c>
      <c r="E26" s="283" t="str">
        <f>VLOOKUP(C26,'Уч юн'!$A$3:$G$780,3,FALSE)</f>
        <v>2004</v>
      </c>
      <c r="F26" s="281" t="str">
        <f>VLOOKUP(C26,'Уч юн'!$A$3:$G$780,4,FALSE)</f>
        <v>2</v>
      </c>
      <c r="G26" s="152" t="str">
        <f>VLOOKUP(C26,'Уч юн'!$A$3:$G$780,5,FALSE)</f>
        <v>Рязанская</v>
      </c>
      <c r="H26" s="332" t="str">
        <f>VLOOKUP(C26,'Уч юн'!$A$3:$G$780,6,FALSE)</f>
        <v>СДЮСШОР "Юность"</v>
      </c>
      <c r="I26" s="283">
        <v>165</v>
      </c>
      <c r="J26" s="285">
        <f>LOOKUP(I26,$AL$1:$AV$1,$AL$2:$AV$2)</f>
        <v>3</v>
      </c>
      <c r="K26" s="152" t="str">
        <f>VLOOKUP(C26,'Уч юн'!$A$3:$G$780,7,FALSE)</f>
        <v>Юкин В.В.</v>
      </c>
      <c r="L26" s="515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7"/>
      <c r="AH26" s="517"/>
      <c r="AI26" s="516"/>
      <c r="AJ26" s="516"/>
      <c r="AK26" s="518"/>
      <c r="AL26" s="164"/>
      <c r="AM26" s="160"/>
      <c r="AO26" s="106"/>
      <c r="AP26" s="136"/>
      <c r="AQ26" s="166"/>
    </row>
    <row r="27" spans="1:49" s="106" customFormat="1" ht="15.75" x14ac:dyDescent="0.25">
      <c r="A27" s="120"/>
      <c r="B27" s="281">
        <v>15</v>
      </c>
      <c r="C27" s="119">
        <v>113</v>
      </c>
      <c r="D27" s="152" t="str">
        <f>VLOOKUP(C27,'Уч юн'!$A$3:$G$780,2,FALSE)</f>
        <v>Широбоков Никита</v>
      </c>
      <c r="E27" s="283" t="str">
        <f>VLOOKUP(C27,'Уч юн'!$A$3:$G$780,3,FALSE)</f>
        <v>2004</v>
      </c>
      <c r="F27" s="281" t="str">
        <f>VLOOKUP(C27,'Уч юн'!$A$3:$G$780,4,FALSE)</f>
        <v>3</v>
      </c>
      <c r="G27" s="152" t="str">
        <f>VLOOKUP(C27,'Уч юн'!$A$3:$G$780,5,FALSE)</f>
        <v>Свердловская</v>
      </c>
      <c r="H27" s="332" t="str">
        <f>VLOOKUP(C27,'Уч юн'!$A$3:$G$780,6,FALSE)</f>
        <v>ДЮСШ№19</v>
      </c>
      <c r="I27" s="283">
        <v>160</v>
      </c>
      <c r="J27" s="285">
        <f>LOOKUP(I27,$AL$1:$AV$1,$AL$2:$AV$2)</f>
        <v>3</v>
      </c>
      <c r="K27" s="152" t="str">
        <f>VLOOKUP(C27,'Уч юн'!$A$3:$G$780,7,FALSE)</f>
        <v>Килинкаров Р.М.</v>
      </c>
      <c r="L27" s="515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7"/>
      <c r="AH27" s="517"/>
      <c r="AI27" s="516"/>
      <c r="AJ27" s="516"/>
      <c r="AK27" s="518"/>
    </row>
    <row r="28" spans="1:49" s="159" customFormat="1" ht="16.5" customHeight="1" x14ac:dyDescent="0.25">
      <c r="A28" s="281"/>
      <c r="B28" s="281">
        <v>17</v>
      </c>
      <c r="C28" s="282">
        <v>8</v>
      </c>
      <c r="D28" s="152" t="str">
        <f>VLOOKUP(C28,'Уч юн'!$A$3:$G$780,2,FALSE)</f>
        <v>Решетнёв Евгений</v>
      </c>
      <c r="E28" s="283" t="str">
        <f>VLOOKUP(C28,'Уч юн'!$A$3:$G$780,3,FALSE)</f>
        <v>2005</v>
      </c>
      <c r="F28" s="281" t="str">
        <f>VLOOKUP(C28,'Уч юн'!$A$3:$G$780,4,FALSE)</f>
        <v>3</v>
      </c>
      <c r="G28" s="152" t="str">
        <f>VLOOKUP(C28,'Уч юн'!$A$3:$G$780,5,FALSE)</f>
        <v>Белгородская</v>
      </c>
      <c r="H28" s="332" t="str">
        <f>VLOOKUP(C28,'Уч юн'!$A$3:$G$780,6,FALSE)</f>
        <v>ДЮСШ№2</v>
      </c>
      <c r="I28" s="283">
        <v>155</v>
      </c>
      <c r="J28" s="285" t="str">
        <f>LOOKUP(I28,$AL$1:$AV$1,$AL$2:$AV$2)</f>
        <v>1юн</v>
      </c>
      <c r="K28" s="152" t="str">
        <f>VLOOKUP(C28,'Уч юн'!$A$3:$G$780,7,FALSE)</f>
        <v>Кальная О.В.</v>
      </c>
      <c r="L28" s="515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7"/>
      <c r="AH28" s="517"/>
      <c r="AI28" s="516"/>
      <c r="AJ28" s="516"/>
      <c r="AK28" s="518"/>
      <c r="AL28" s="167"/>
      <c r="AM28" s="160"/>
      <c r="AO28" s="106"/>
      <c r="AP28" s="106"/>
      <c r="AQ28" s="137"/>
    </row>
    <row r="29" spans="1:49" s="159" customFormat="1" ht="16.5" customHeight="1" x14ac:dyDescent="0.25">
      <c r="A29" s="281"/>
      <c r="B29" s="281">
        <v>17</v>
      </c>
      <c r="C29" s="282">
        <v>143</v>
      </c>
      <c r="D29" s="152" t="str">
        <f>VLOOKUP(C29,'Уч юн'!$A$3:$G$780,2,FALSE)</f>
        <v>Смирнов Кирилл</v>
      </c>
      <c r="E29" s="283" t="str">
        <f>VLOOKUP(C29,'Уч юн'!$A$3:$G$780,3,FALSE)</f>
        <v>2004</v>
      </c>
      <c r="F29" s="281"/>
      <c r="G29" s="152" t="str">
        <f>VLOOKUP(C29,'Уч юн'!$A$3:$G$780,5,FALSE)</f>
        <v>Нижегородская</v>
      </c>
      <c r="H29" s="332" t="str">
        <f>VLOOKUP(C29,'Уч юн'!$A$3:$G$780,6,FALSE)</f>
        <v>ДЮЦ "Спартак"</v>
      </c>
      <c r="I29" s="283">
        <v>155</v>
      </c>
      <c r="J29" s="285" t="str">
        <f>LOOKUP(I29,$AL$1:$AV$1,$AL$2:$AV$2)</f>
        <v>1юн</v>
      </c>
      <c r="K29" s="152" t="str">
        <f>VLOOKUP(C29,'Уч юн'!$A$3:$G$780,7,FALSE)</f>
        <v>Горошанский Г.В.</v>
      </c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324"/>
      <c r="AH29" s="324"/>
      <c r="AI29" s="288"/>
      <c r="AJ29" s="288"/>
      <c r="AK29" s="324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</row>
    <row r="30" spans="1:49" s="159" customFormat="1" ht="16.5" customHeight="1" x14ac:dyDescent="0.25">
      <c r="A30" s="281"/>
      <c r="B30" s="281">
        <v>16</v>
      </c>
      <c r="C30" s="282">
        <v>389</v>
      </c>
      <c r="D30" s="152" t="str">
        <f>VLOOKUP(C30,'Уч юн'!$A$3:$G$780,2,FALSE)</f>
        <v>Хилько Артем</v>
      </c>
      <c r="E30" s="283" t="str">
        <f>VLOOKUP(C30,'Уч юн'!$A$3:$G$780,3,FALSE)</f>
        <v>2004</v>
      </c>
      <c r="F30" s="281" t="str">
        <f>VLOOKUP(C30,'Уч юн'!$A$3:$G$780,4,FALSE)</f>
        <v>3</v>
      </c>
      <c r="G30" s="152" t="str">
        <f>VLOOKUP(C30,'Уч юн'!$A$3:$G$780,5,FALSE)</f>
        <v>Ульяновская</v>
      </c>
      <c r="H30" s="332" t="str">
        <f>VLOOKUP(C30,'Уч юн'!$A$3:$G$780,6,FALSE)</f>
        <v>ССШОР по л/а</v>
      </c>
      <c r="I30" s="283">
        <v>160</v>
      </c>
      <c r="J30" s="285">
        <f t="shared" ref="J24:J30" si="0">LOOKUP(I30,$AL$1:$AV$1,$AL$2:$AV$2)</f>
        <v>3</v>
      </c>
      <c r="K30" s="152" t="str">
        <f>VLOOKUP(C30,'Уч юн'!$A$3:$G$780,7,FALSE)</f>
        <v>Минюкевич М.В.</v>
      </c>
      <c r="L30" s="515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7"/>
      <c r="AH30" s="517"/>
      <c r="AI30" s="516"/>
      <c r="AJ30" s="516"/>
      <c r="AK30" s="518"/>
      <c r="AL30" s="167"/>
      <c r="AM30" s="160"/>
      <c r="AO30" s="106"/>
      <c r="AP30" s="106"/>
      <c r="AQ30" s="137"/>
    </row>
    <row r="31" spans="1:49" s="106" customFormat="1" ht="15.75" x14ac:dyDescent="0.25">
      <c r="A31" s="559" t="s">
        <v>341</v>
      </c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224"/>
      <c r="AM31" s="224"/>
      <c r="AN31" s="653"/>
      <c r="AO31" s="224"/>
      <c r="AP31" s="224"/>
      <c r="AQ31" s="224"/>
      <c r="AR31" s="224"/>
      <c r="AS31" s="224"/>
      <c r="AT31" s="224"/>
      <c r="AU31" s="224"/>
      <c r="AV31" s="224"/>
      <c r="AW31" s="224"/>
    </row>
    <row r="32" spans="1:49" s="35" customFormat="1" ht="15.75" x14ac:dyDescent="0.25">
      <c r="A32" s="569" t="s">
        <v>43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245"/>
      <c r="AM32" s="245"/>
      <c r="AN32" s="270"/>
      <c r="AO32" s="245"/>
      <c r="AP32" s="244"/>
      <c r="AQ32" s="244"/>
    </row>
    <row r="33" spans="1:49" s="264" customFormat="1" ht="15.75" x14ac:dyDescent="0.25">
      <c r="A33" s="262"/>
      <c r="B33" s="262"/>
      <c r="C33" s="259"/>
      <c r="D33" s="260"/>
      <c r="E33" s="261"/>
      <c r="F33" s="262"/>
      <c r="G33" s="231"/>
      <c r="H33" s="413"/>
      <c r="J33" s="271" t="s">
        <v>19</v>
      </c>
      <c r="K33" s="263" t="s">
        <v>49</v>
      </c>
      <c r="X33" s="409" t="s">
        <v>52</v>
      </c>
      <c r="AA33" s="605" t="s">
        <v>858</v>
      </c>
      <c r="AB33" s="606"/>
      <c r="AC33" s="606"/>
      <c r="AD33" s="606"/>
      <c r="AE33" s="606"/>
      <c r="AF33" s="606"/>
      <c r="AG33" s="606"/>
      <c r="AH33" s="606"/>
      <c r="AI33" s="606"/>
      <c r="AJ33" s="606"/>
      <c r="AK33" s="606"/>
      <c r="AL33" s="265"/>
      <c r="AM33" s="272"/>
      <c r="AN33" s="273"/>
    </row>
    <row r="34" spans="1:49" s="256" customFormat="1" ht="28.5" customHeight="1" x14ac:dyDescent="0.2">
      <c r="A34" s="583" t="s">
        <v>38</v>
      </c>
      <c r="B34" s="585" t="s">
        <v>1</v>
      </c>
      <c r="C34" s="585" t="s">
        <v>20</v>
      </c>
      <c r="D34" s="585" t="s">
        <v>2</v>
      </c>
      <c r="E34" s="603" t="s">
        <v>3</v>
      </c>
      <c r="F34" s="235" t="s">
        <v>4</v>
      </c>
      <c r="G34" s="585" t="s">
        <v>5</v>
      </c>
      <c r="H34" s="604" t="s">
        <v>6</v>
      </c>
      <c r="I34" s="237" t="s">
        <v>8</v>
      </c>
      <c r="J34" s="235" t="s">
        <v>17</v>
      </c>
      <c r="K34" s="235" t="s">
        <v>9</v>
      </c>
      <c r="L34" s="582" t="s">
        <v>37</v>
      </c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97" t="s">
        <v>33</v>
      </c>
      <c r="AH34" s="595" t="s">
        <v>34</v>
      </c>
      <c r="AI34" s="593" t="s">
        <v>35</v>
      </c>
      <c r="AJ34" s="591" t="s">
        <v>1</v>
      </c>
      <c r="AK34" s="589" t="s">
        <v>36</v>
      </c>
      <c r="AL34" s="257"/>
      <c r="AM34" s="274"/>
    </row>
    <row r="35" spans="1:49" s="256" customFormat="1" ht="20.25" hidden="1" customHeight="1" x14ac:dyDescent="0.2">
      <c r="A35" s="584"/>
      <c r="B35" s="585"/>
      <c r="C35" s="585"/>
      <c r="D35" s="585"/>
      <c r="E35" s="603"/>
      <c r="F35" s="266"/>
      <c r="G35" s="585"/>
      <c r="H35" s="604"/>
      <c r="I35" s="532"/>
      <c r="J35" s="266"/>
      <c r="K35" s="533"/>
      <c r="L35" s="266"/>
      <c r="M35" s="410"/>
      <c r="N35" s="410"/>
      <c r="O35" s="266"/>
      <c r="P35" s="410"/>
      <c r="Q35" s="410"/>
      <c r="R35" s="266"/>
      <c r="S35" s="410"/>
      <c r="T35" s="410"/>
      <c r="U35" s="266"/>
      <c r="V35" s="410"/>
      <c r="W35" s="410"/>
      <c r="X35" s="266"/>
      <c r="Y35" s="410"/>
      <c r="Z35" s="410"/>
      <c r="AA35" s="266"/>
      <c r="AB35" s="410"/>
      <c r="AC35" s="410"/>
      <c r="AD35" s="266"/>
      <c r="AE35" s="410"/>
      <c r="AF35" s="410"/>
      <c r="AG35" s="598"/>
      <c r="AH35" s="596"/>
      <c r="AI35" s="594"/>
      <c r="AJ35" s="592"/>
      <c r="AK35" s="590"/>
      <c r="AL35" s="257"/>
      <c r="AM35" s="274"/>
    </row>
    <row r="36" spans="1:49" s="106" customFormat="1" ht="19.5" customHeight="1" x14ac:dyDescent="0.25">
      <c r="A36" s="520"/>
      <c r="B36" s="520">
        <v>1</v>
      </c>
      <c r="C36" s="521">
        <v>408</v>
      </c>
      <c r="D36" s="481" t="str">
        <f>VLOOKUP(C36,'Уч юн'!$A$3:$G$780,2,FALSE)</f>
        <v>Шайбаков Максим</v>
      </c>
      <c r="E36" s="522" t="str">
        <f>VLOOKUP(C36,'Уч юн'!$A$3:$G$780,3,FALSE)</f>
        <v>2006</v>
      </c>
      <c r="F36" s="520" t="str">
        <f>VLOOKUP(C36,'Уч юн'!$A$3:$G$780,4,FALSE)</f>
        <v>3</v>
      </c>
      <c r="G36" s="523" t="str">
        <f>VLOOKUP(C36,'Уч юн'!$A$3:$G$780,5,FALSE)</f>
        <v>Башкортостан</v>
      </c>
      <c r="H36" s="524" t="str">
        <f>VLOOKUP(C36,'Уч юн'!$A$3:$G$780,6,FALSE)</f>
        <v>ДЮСШ "Юность"</v>
      </c>
      <c r="I36" s="522">
        <v>165</v>
      </c>
      <c r="J36" s="521">
        <f>LOOKUP(I36,$AL$1:$AV$1,$AL$2:$AV$2)</f>
        <v>3</v>
      </c>
      <c r="K36" s="481" t="str">
        <f>VLOOKUP(C36,'Уч юн'!$A$3:$G$780,7,FALSE)</f>
        <v>Ковальский А.Н.</v>
      </c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25"/>
      <c r="AH36" s="525"/>
      <c r="AI36" s="513"/>
      <c r="AJ36" s="513"/>
      <c r="AK36" s="514"/>
      <c r="AL36" s="164"/>
      <c r="AM36" s="165"/>
      <c r="AN36" s="159"/>
      <c r="AR36" s="159"/>
      <c r="AS36" s="159"/>
      <c r="AT36" s="159"/>
      <c r="AU36" s="159"/>
      <c r="AV36" s="159"/>
      <c r="AW36" s="159"/>
    </row>
    <row r="37" spans="1:49" s="159" customFormat="1" ht="19.5" customHeight="1" x14ac:dyDescent="0.2">
      <c r="A37" s="281"/>
      <c r="B37" s="281">
        <v>2</v>
      </c>
      <c r="C37" s="282">
        <v>282</v>
      </c>
      <c r="D37" s="152" t="str">
        <f>VLOOKUP(C37,'Уч юн'!$A$3:$G$780,2,FALSE)</f>
        <v>Фомин Александр</v>
      </c>
      <c r="E37" s="283" t="str">
        <f>VLOOKUP(C37,'Уч юн'!$A$3:$G$780,3,FALSE)</f>
        <v>2006</v>
      </c>
      <c r="F37" s="281" t="str">
        <f>VLOOKUP(C37,'Уч юн'!$A$3:$G$780,4,FALSE)</f>
        <v>3</v>
      </c>
      <c r="G37" s="152" t="str">
        <f>VLOOKUP(C37,'Уч юн'!$A$3:$G$780,5,FALSE)</f>
        <v>Волгоградская</v>
      </c>
      <c r="H37" s="332" t="str">
        <f>VLOOKUP(C37,'Уч юн'!$A$3:$G$780,6,FALSE)</f>
        <v>СШОР№10</v>
      </c>
      <c r="I37" s="283">
        <v>160</v>
      </c>
      <c r="J37" s="282">
        <f>LOOKUP(I37,$AL$1:$AV$1,$AL$2:$AV$2)</f>
        <v>3</v>
      </c>
      <c r="K37" s="152" t="str">
        <f>VLOOKUP(C37,'Уч юн'!$A$3:$G$780,7,FALSE)</f>
        <v>Барабаш А.В., Саватенков В.А.</v>
      </c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526"/>
      <c r="AH37" s="526"/>
      <c r="AI37" s="329"/>
      <c r="AJ37" s="329"/>
      <c r="AK37" s="320"/>
      <c r="AL37" s="164"/>
      <c r="AM37" s="165"/>
    </row>
    <row r="38" spans="1:49" s="159" customFormat="1" ht="19.5" customHeight="1" x14ac:dyDescent="0.2">
      <c r="A38" s="281"/>
      <c r="B38" s="281">
        <v>3</v>
      </c>
      <c r="C38" s="282">
        <v>403</v>
      </c>
      <c r="D38" s="152" t="str">
        <f>VLOOKUP(C38,'Уч юн'!$A$3:$G$780,2,FALSE)</f>
        <v>Осинцев Иван</v>
      </c>
      <c r="E38" s="283" t="str">
        <f>VLOOKUP(C38,'Уч юн'!$A$3:$G$780,3,FALSE)</f>
        <v>2006</v>
      </c>
      <c r="F38" s="281" t="str">
        <f>VLOOKUP(C38,'Уч юн'!$A$3:$G$780,4,FALSE)</f>
        <v>3</v>
      </c>
      <c r="G38" s="152" t="str">
        <f>VLOOKUP(C38,'Уч юн'!$A$3:$G$780,5,FALSE)</f>
        <v>Башкортостан</v>
      </c>
      <c r="H38" s="332" t="str">
        <f>VLOOKUP(C38,'Уч юн'!$A$3:$G$780,6,FALSE)</f>
        <v>ДЮСШ "Юность"</v>
      </c>
      <c r="I38" s="283">
        <v>160</v>
      </c>
      <c r="J38" s="282">
        <f>LOOKUP(I38,$AL$1:$AV$1,$AL$2:$AV$2)</f>
        <v>3</v>
      </c>
      <c r="K38" s="152" t="str">
        <f>VLOOKUP(C38,'Уч юн'!$A$3:$G$780,7,FALSE)</f>
        <v>Ковальский А.Н.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323"/>
      <c r="AH38" s="323"/>
      <c r="AI38" s="152"/>
      <c r="AJ38" s="152"/>
      <c r="AK38" s="323"/>
    </row>
    <row r="39" spans="1:49" s="159" customFormat="1" ht="19.5" customHeight="1" x14ac:dyDescent="0.2">
      <c r="A39" s="281"/>
      <c r="B39" s="281">
        <v>4</v>
      </c>
      <c r="C39" s="282">
        <v>115</v>
      </c>
      <c r="D39" s="152" t="str">
        <f>VLOOKUP(C39,'Уч юн'!$A$3:$G$780,2,FALSE)</f>
        <v>Серебряков Иван</v>
      </c>
      <c r="E39" s="283" t="str">
        <f>VLOOKUP(C39,'Уч юн'!$A$3:$G$780,3,FALSE)</f>
        <v>2006</v>
      </c>
      <c r="F39" s="281" t="str">
        <f>VLOOKUP(C39,'Уч юн'!$A$3:$G$780,4,FALSE)</f>
        <v>1ю</v>
      </c>
      <c r="G39" s="152" t="str">
        <f>VLOOKUP(C39,'Уч юн'!$A$3:$G$780,5,FALSE)</f>
        <v>Свердловская</v>
      </c>
      <c r="H39" s="332" t="str">
        <f>VLOOKUP(C39,'Уч юн'!$A$3:$G$780,6,FALSE)</f>
        <v>ДЮСШ№19</v>
      </c>
      <c r="I39" s="283">
        <v>160</v>
      </c>
      <c r="J39" s="282">
        <f>LOOKUP(I39,$AL$1:$AV$1,$AL$2:$AV$2)</f>
        <v>3</v>
      </c>
      <c r="K39" s="152" t="str">
        <f>VLOOKUP(C39,'Уч юн'!$A$3:$G$780,7,FALSE)</f>
        <v>Килинкаров Р.М.</v>
      </c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323"/>
      <c r="AH39" s="323"/>
      <c r="AI39" s="152"/>
      <c r="AJ39" s="152"/>
      <c r="AK39" s="323"/>
    </row>
    <row r="40" spans="1:49" s="106" customFormat="1" ht="19.5" customHeight="1" x14ac:dyDescent="0.25">
      <c r="A40" s="527"/>
      <c r="B40" s="527">
        <v>5</v>
      </c>
      <c r="C40" s="269">
        <v>432</v>
      </c>
      <c r="D40" s="152" t="str">
        <f>VLOOKUP(C40,'Уч юн'!$A$3:$G$780,2,FALSE)</f>
        <v>Беляев Дмитрий</v>
      </c>
      <c r="E40" s="528" t="str">
        <f>VLOOKUP(C40,'Уч юн'!$A$3:$G$780,3,FALSE)</f>
        <v>2006</v>
      </c>
      <c r="F40" s="527" t="str">
        <f>VLOOKUP(C40,'Уч юн'!$A$3:$G$780,4,FALSE)</f>
        <v>3</v>
      </c>
      <c r="G40" s="529" t="str">
        <f>VLOOKUP(C40,'Уч юн'!$A$3:$G$780,5,FALSE)</f>
        <v>Московская</v>
      </c>
      <c r="H40" s="530" t="str">
        <f>VLOOKUP(C40,'Уч юн'!$A$3:$G$780,6,FALSE)</f>
        <v>СШОР "Лидер"</v>
      </c>
      <c r="I40" s="528">
        <v>150</v>
      </c>
      <c r="J40" s="269" t="str">
        <f>LOOKUP(I40,$AL$1:$AV$1,$AL$2:$AV$2)</f>
        <v>1юн</v>
      </c>
      <c r="K40" s="152" t="str">
        <f>VLOOKUP(C40,'Уч юн'!$A$3:$G$780,7,FALSE)</f>
        <v>Епишков В.А.</v>
      </c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31"/>
      <c r="AH40" s="531"/>
      <c r="AI40" s="515"/>
      <c r="AJ40" s="515"/>
      <c r="AK40" s="518"/>
      <c r="AL40" s="159"/>
      <c r="AM40" s="159"/>
      <c r="AN40" s="159"/>
      <c r="AR40" s="159"/>
      <c r="AS40" s="159"/>
      <c r="AT40" s="159"/>
      <c r="AU40" s="159"/>
      <c r="AV40" s="159"/>
      <c r="AW40" s="159"/>
    </row>
    <row r="41" spans="1:49" s="106" customFormat="1" ht="19.5" customHeight="1" x14ac:dyDescent="0.25">
      <c r="A41" s="281"/>
      <c r="B41" s="281">
        <v>5</v>
      </c>
      <c r="C41" s="282">
        <v>404</v>
      </c>
      <c r="D41" s="152" t="str">
        <f>VLOOKUP(C41,'Уч юн'!$A$3:$G$780,2,FALSE)</f>
        <v>Рок Иосиф</v>
      </c>
      <c r="E41" s="283" t="str">
        <f>VLOOKUP(C41,'Уч юн'!$A$3:$G$780,3,FALSE)</f>
        <v>2007</v>
      </c>
      <c r="F41" s="281" t="str">
        <f>VLOOKUP(C41,'Уч юн'!$A$3:$G$780,4,FALSE)</f>
        <v>1ю</v>
      </c>
      <c r="G41" s="152" t="str">
        <f>VLOOKUP(C41,'Уч юн'!$A$3:$G$780,5,FALSE)</f>
        <v>Башкортостан</v>
      </c>
      <c r="H41" s="332" t="str">
        <f>VLOOKUP(C41,'Уч юн'!$A$3:$G$780,6,FALSE)</f>
        <v>ДЮСШ "Юность"</v>
      </c>
      <c r="I41" s="283">
        <v>150</v>
      </c>
      <c r="J41" s="282" t="str">
        <f>LOOKUP(I41,$AL$1:$AV$1,$AL$2:$AV$2)</f>
        <v>1юн</v>
      </c>
      <c r="K41" s="152" t="str">
        <f>VLOOKUP(C41,'Уч юн'!$A$3:$G$780,7,FALSE)</f>
        <v>Шалопин А.В.</v>
      </c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526"/>
      <c r="AH41" s="526"/>
      <c r="AI41" s="329"/>
      <c r="AJ41" s="329"/>
      <c r="AK41" s="320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</row>
    <row r="42" spans="1:49" s="159" customFormat="1" ht="19.5" customHeight="1" x14ac:dyDescent="0.25">
      <c r="A42" s="527"/>
      <c r="B42" s="527">
        <v>7</v>
      </c>
      <c r="C42" s="269">
        <v>442</v>
      </c>
      <c r="D42" s="152" t="str">
        <f>VLOOKUP(C42,'Уч юн'!$A$3:$G$780,2,FALSE)</f>
        <v>Гаврилов Владимир</v>
      </c>
      <c r="E42" s="528" t="str">
        <f>VLOOKUP(C42,'Уч юн'!$A$3:$G$780,3,FALSE)</f>
        <v>2007</v>
      </c>
      <c r="F42" s="527" t="str">
        <f>VLOOKUP(C42,'Уч юн'!$A$3:$G$780,4,FALSE)</f>
        <v>1ю</v>
      </c>
      <c r="G42" s="529" t="str">
        <f>VLOOKUP(C42,'Уч юн'!$A$3:$G$780,5,FALSE)</f>
        <v>Кемеровская</v>
      </c>
      <c r="H42" s="530" t="str">
        <f>VLOOKUP(C42,'Уч юн'!$A$3:$G$780,6,FALSE)</f>
        <v>СШ№7</v>
      </c>
      <c r="I42" s="528">
        <v>150</v>
      </c>
      <c r="J42" s="269" t="str">
        <f>LOOKUP(I42,$AL$1:$AV$1,$AL$2:$AV$2)</f>
        <v>1юн</v>
      </c>
      <c r="K42" s="152" t="str">
        <f>VLOOKUP(C42,'Уч юн'!$A$3:$G$780,7,FALSE)</f>
        <v>Станилога Л.В.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323"/>
      <c r="AH42" s="323"/>
      <c r="AI42" s="152"/>
      <c r="AJ42" s="152"/>
      <c r="AK42" s="323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</row>
    <row r="43" spans="1:49" s="106" customFormat="1" ht="19.5" customHeight="1" x14ac:dyDescent="0.25">
      <c r="A43" s="281"/>
      <c r="B43" s="281">
        <v>8</v>
      </c>
      <c r="C43" s="282">
        <v>483</v>
      </c>
      <c r="D43" s="152" t="str">
        <f>VLOOKUP(C43,'Уч юн'!$A$3:$G$780,2,FALSE)</f>
        <v>Отгон Виктор</v>
      </c>
      <c r="E43" s="283" t="str">
        <f>VLOOKUP(C43,'Уч юн'!$A$3:$G$780,3,FALSE)</f>
        <v>2006</v>
      </c>
      <c r="F43" s="281" t="str">
        <f>VLOOKUP(C43,'Уч юн'!$A$3:$G$780,4,FALSE)</f>
        <v>1ю</v>
      </c>
      <c r="G43" s="152" t="str">
        <f>VLOOKUP(C43,'Уч юн'!$A$3:$G$780,5,FALSE)</f>
        <v>Кировская</v>
      </c>
      <c r="H43" s="332" t="str">
        <f>VLOOKUP(C43,'Уч юн'!$A$3:$G$780,6,FALSE)</f>
        <v>СШ№2</v>
      </c>
      <c r="I43" s="283">
        <v>150</v>
      </c>
      <c r="J43" s="282" t="str">
        <f>LOOKUP(I43,$AL$1:$AV$1,$AL$2:$AV$2)</f>
        <v>1юн</v>
      </c>
      <c r="K43" s="152" t="str">
        <f>VLOOKUP(C43,'Уч юн'!$A$3:$G$780,7,FALSE)</f>
        <v>Рябова Э.Б.</v>
      </c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526"/>
      <c r="AH43" s="526"/>
      <c r="AI43" s="329"/>
      <c r="AJ43" s="329"/>
      <c r="AK43" s="320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</row>
    <row r="44" spans="1:49" s="159" customFormat="1" ht="19.5" customHeight="1" x14ac:dyDescent="0.2">
      <c r="A44" s="281"/>
      <c r="B44" s="281">
        <v>9</v>
      </c>
      <c r="C44" s="282">
        <v>443</v>
      </c>
      <c r="D44" s="152" t="str">
        <f>VLOOKUP(C44,'Уч юн'!$A$3:$G$780,2,FALSE)</f>
        <v>Соколов Михаил</v>
      </c>
      <c r="E44" s="283" t="str">
        <f>VLOOKUP(C44,'Уч юн'!$A$3:$G$780,3,FALSE)</f>
        <v>2006</v>
      </c>
      <c r="F44" s="281" t="str">
        <f>VLOOKUP(C44,'Уч юн'!$A$3:$G$780,4,FALSE)</f>
        <v>1ю</v>
      </c>
      <c r="G44" s="152" t="str">
        <f>VLOOKUP(C44,'Уч юн'!$A$3:$G$780,5,FALSE)</f>
        <v>Кемеровская</v>
      </c>
      <c r="H44" s="332" t="str">
        <f>VLOOKUP(C44,'Уч юн'!$A$3:$G$780,6,FALSE)</f>
        <v>СШ№7</v>
      </c>
      <c r="I44" s="283">
        <v>145</v>
      </c>
      <c r="J44" s="282" t="str">
        <f>LOOKUP(I44,$AL$1:$AV$1,$AL$2:$AV$2)</f>
        <v>2юн</v>
      </c>
      <c r="K44" s="152" t="str">
        <f>VLOOKUP(C44,'Уч юн'!$A$3:$G$780,7,FALSE)</f>
        <v>Станилога Л.В.</v>
      </c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420"/>
      <c r="AH44" s="420"/>
      <c r="AI44" s="329"/>
      <c r="AJ44" s="329"/>
      <c r="AK44" s="320"/>
    </row>
    <row r="45" spans="1:49" s="159" customFormat="1" ht="19.5" customHeight="1" x14ac:dyDescent="0.25">
      <c r="A45" s="527"/>
      <c r="B45" s="527">
        <v>10</v>
      </c>
      <c r="C45" s="269">
        <v>5</v>
      </c>
      <c r="D45" s="152" t="str">
        <f>VLOOKUP(C45,'Уч юн'!$A$3:$G$780,2,FALSE)</f>
        <v>Масленников Артем</v>
      </c>
      <c r="E45" s="528" t="str">
        <f>VLOOKUP(C45,'Уч юн'!$A$3:$G$780,3,FALSE)</f>
        <v>2006</v>
      </c>
      <c r="F45" s="527" t="str">
        <f>VLOOKUP(C45,'Уч юн'!$A$3:$G$780,4,FALSE)</f>
        <v>3</v>
      </c>
      <c r="G45" s="529" t="str">
        <f>VLOOKUP(C45,'Уч юн'!$A$3:$G$780,5,FALSE)</f>
        <v>Белгородская</v>
      </c>
      <c r="H45" s="530" t="str">
        <f>VLOOKUP(C45,'Уч юн'!$A$3:$G$780,6,FALSE)</f>
        <v>ДЮСШ№2</v>
      </c>
      <c r="I45" s="528">
        <v>140</v>
      </c>
      <c r="J45" s="269" t="str">
        <f>LOOKUP(I45,$AL$1:$AV$1,$AL$2:$AV$2)</f>
        <v>2юн</v>
      </c>
      <c r="K45" s="152" t="str">
        <f>VLOOKUP(C45,'Уч юн'!$A$3:$G$780,7,FALSE)</f>
        <v>Кальная О.В.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323"/>
      <c r="AH45" s="323"/>
      <c r="AI45" s="152"/>
      <c r="AJ45" s="152"/>
      <c r="AK45" s="323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</row>
    <row r="46" spans="1:49" s="14" customFormat="1" x14ac:dyDescent="0.2">
      <c r="A46" s="111"/>
      <c r="B46" s="111"/>
      <c r="C46" s="81"/>
      <c r="E46" s="147"/>
      <c r="F46" s="81"/>
      <c r="G46" s="112"/>
      <c r="H46" s="426"/>
      <c r="I46" s="113"/>
      <c r="J46" s="81"/>
    </row>
    <row r="47" spans="1:49" s="14" customFormat="1" ht="15.75" x14ac:dyDescent="0.25">
      <c r="A47" s="111"/>
      <c r="B47" s="111"/>
      <c r="C47" s="81"/>
      <c r="D47" s="647" t="s">
        <v>914</v>
      </c>
      <c r="E47" s="147"/>
      <c r="F47" s="81"/>
      <c r="G47" s="112"/>
      <c r="H47" s="426"/>
      <c r="I47" s="113"/>
      <c r="J47" s="81"/>
    </row>
    <row r="48" spans="1:49" ht="15.75" x14ac:dyDescent="0.25">
      <c r="B48" s="111"/>
      <c r="C48" s="81"/>
      <c r="D48" s="647" t="s">
        <v>915</v>
      </c>
      <c r="E48" s="88">
        <v>155</v>
      </c>
      <c r="F48" s="88">
        <v>160</v>
      </c>
      <c r="G48" s="492" t="s">
        <v>916</v>
      </c>
      <c r="H48" s="493" t="s">
        <v>917</v>
      </c>
      <c r="I48" s="97">
        <v>196</v>
      </c>
      <c r="J48" s="97"/>
      <c r="K48" s="494"/>
    </row>
    <row r="49" spans="1:11" s="14" customFormat="1" ht="15.75" x14ac:dyDescent="0.25">
      <c r="A49" s="111"/>
      <c r="B49" s="111">
        <v>1</v>
      </c>
      <c r="C49" s="648">
        <v>410</v>
      </c>
      <c r="D49" s="649" t="str">
        <f>VLOOKUP(C49,'Уч юн'!$A$3:$G$780,2,FALSE)</f>
        <v>Мазнев Антон</v>
      </c>
      <c r="E49" s="88"/>
      <c r="F49" s="88"/>
      <c r="G49" s="495" t="s">
        <v>928</v>
      </c>
      <c r="H49" s="496" t="s">
        <v>929</v>
      </c>
      <c r="I49" s="88" t="s">
        <v>930</v>
      </c>
      <c r="J49" s="88"/>
      <c r="K49" s="497"/>
    </row>
    <row r="50" spans="1:11" ht="15.75" x14ac:dyDescent="0.25">
      <c r="B50" s="111">
        <v>2</v>
      </c>
      <c r="C50" s="648">
        <v>444</v>
      </c>
      <c r="D50" s="649" t="str">
        <f>VLOOKUP(C50,'Уч юн'!$A$3:$G$780,2,FALSE)</f>
        <v>Зайцев Алексей</v>
      </c>
      <c r="E50" s="88"/>
      <c r="F50" s="88"/>
      <c r="G50" s="492" t="s">
        <v>931</v>
      </c>
      <c r="H50" s="493" t="s">
        <v>932</v>
      </c>
      <c r="I50" s="97"/>
      <c r="J50" s="97"/>
      <c r="K50" s="494"/>
    </row>
    <row r="51" spans="1:11" ht="15.75" x14ac:dyDescent="0.25">
      <c r="B51" s="111">
        <v>3</v>
      </c>
      <c r="C51" s="648">
        <v>409</v>
      </c>
      <c r="D51" s="649" t="str">
        <f>VLOOKUP(C51,'Уч юн'!$A$3:$G$780,2,FALSE)</f>
        <v>Ушнурцев Никита</v>
      </c>
      <c r="E51" s="88"/>
      <c r="F51" s="88"/>
      <c r="G51" s="492" t="s">
        <v>933</v>
      </c>
      <c r="H51" s="493" t="s">
        <v>934</v>
      </c>
      <c r="I51" s="97"/>
      <c r="J51" s="97"/>
      <c r="K51" s="494"/>
    </row>
    <row r="52" spans="1:11" ht="15.75" x14ac:dyDescent="0.25">
      <c r="B52" s="111">
        <v>4</v>
      </c>
      <c r="C52" s="648">
        <v>405</v>
      </c>
      <c r="D52" s="649" t="str">
        <f>VLOOKUP(C52,'Уч юн'!$A$3:$G$780,2,FALSE)</f>
        <v>Аскаров Марсель</v>
      </c>
      <c r="E52" s="88"/>
      <c r="F52" s="88" t="s">
        <v>927</v>
      </c>
      <c r="G52" s="492" t="s">
        <v>936</v>
      </c>
      <c r="H52" s="493" t="s">
        <v>937</v>
      </c>
      <c r="I52" s="97"/>
      <c r="J52" s="97"/>
      <c r="K52" s="494"/>
    </row>
    <row r="53" spans="1:11" ht="15.75" x14ac:dyDescent="0.25">
      <c r="B53" s="111">
        <v>5</v>
      </c>
      <c r="C53" s="648">
        <v>406</v>
      </c>
      <c r="D53" s="649" t="str">
        <f>VLOOKUP(C53,'Уч юн'!$A$3:$G$780,2,FALSE)</f>
        <v>Исиляев Владимир</v>
      </c>
      <c r="E53" s="88"/>
      <c r="F53" s="88"/>
      <c r="G53" s="492" t="s">
        <v>933</v>
      </c>
      <c r="H53" s="493" t="s">
        <v>938</v>
      </c>
      <c r="I53" s="97"/>
      <c r="J53" s="97"/>
      <c r="K53" s="494"/>
    </row>
    <row r="54" spans="1:11" ht="15.75" x14ac:dyDescent="0.25">
      <c r="B54" s="111">
        <v>6</v>
      </c>
      <c r="C54" s="648">
        <v>337</v>
      </c>
      <c r="D54" s="649" t="str">
        <f>VLOOKUP(C54,'Уч юн'!$A$3:$G$780,2,FALSE)</f>
        <v>Бубенщиков Максим</v>
      </c>
      <c r="E54" s="88"/>
      <c r="F54" s="88"/>
      <c r="G54" s="492" t="s">
        <v>939</v>
      </c>
      <c r="H54" s="493" t="s">
        <v>930</v>
      </c>
      <c r="I54" s="97"/>
      <c r="J54" s="97"/>
      <c r="K54" s="494"/>
    </row>
    <row r="55" spans="1:11" ht="15.75" x14ac:dyDescent="0.25">
      <c r="B55" s="111">
        <v>7</v>
      </c>
      <c r="C55" s="648">
        <v>433</v>
      </c>
      <c r="D55" s="649" t="str">
        <f>VLOOKUP(C55,'Уч юн'!$A$3:$G$780,2,FALSE)</f>
        <v>Баранов Никита</v>
      </c>
      <c r="E55" s="88"/>
      <c r="F55" s="88"/>
      <c r="G55" s="492" t="s">
        <v>940</v>
      </c>
      <c r="H55" s="493"/>
      <c r="I55" s="97"/>
      <c r="J55" s="97"/>
      <c r="K55" s="494"/>
    </row>
    <row r="56" spans="1:11" ht="15.75" x14ac:dyDescent="0.25">
      <c r="B56" s="111">
        <v>8</v>
      </c>
      <c r="C56" s="648">
        <v>446</v>
      </c>
      <c r="D56" s="649" t="str">
        <f>VLOOKUP(C56,'Уч юн'!$A$3:$G$780,2,FALSE)</f>
        <v>Трифонов Егор</v>
      </c>
      <c r="E56" s="88"/>
      <c r="F56" s="88" t="s">
        <v>927</v>
      </c>
      <c r="G56" s="492" t="s">
        <v>942</v>
      </c>
      <c r="H56" s="493"/>
      <c r="I56" s="97"/>
      <c r="J56" s="97"/>
      <c r="K56" s="494"/>
    </row>
    <row r="57" spans="1:11" ht="15.75" x14ac:dyDescent="0.25">
      <c r="B57" s="111">
        <v>9</v>
      </c>
      <c r="C57" s="650">
        <v>336</v>
      </c>
      <c r="D57" s="649" t="str">
        <f>VLOOKUP(C57,'Уч юн'!$A$3:$G$780,2,FALSE)</f>
        <v>Харламов Никита</v>
      </c>
      <c r="E57" s="88"/>
      <c r="F57" s="88" t="s">
        <v>927</v>
      </c>
      <c r="G57" s="492" t="s">
        <v>944</v>
      </c>
      <c r="H57" s="493"/>
      <c r="I57" s="97"/>
      <c r="J57" s="97"/>
      <c r="K57" s="494"/>
    </row>
    <row r="58" spans="1:11" ht="15.75" x14ac:dyDescent="0.25">
      <c r="B58" s="111">
        <v>10</v>
      </c>
      <c r="C58" s="648">
        <v>114</v>
      </c>
      <c r="D58" s="649" t="str">
        <f>VLOOKUP(C58,'Уч юн'!$A$3:$G$780,2,FALSE)</f>
        <v>Винников Никита</v>
      </c>
      <c r="E58" s="88" t="s">
        <v>927</v>
      </c>
      <c r="F58" s="88" t="s">
        <v>927</v>
      </c>
      <c r="G58" s="492" t="s">
        <v>945</v>
      </c>
      <c r="H58" s="493"/>
      <c r="I58" s="97"/>
      <c r="J58" s="97"/>
      <c r="K58" s="494"/>
    </row>
    <row r="59" spans="1:11" ht="15.75" x14ac:dyDescent="0.25">
      <c r="B59" s="111">
        <v>12</v>
      </c>
      <c r="C59" s="648">
        <v>456</v>
      </c>
      <c r="D59" s="649" t="str">
        <f>VLOOKUP(C59,'Уч юн'!$A$3:$G$780,2,FALSE)</f>
        <v>Васильев Даниил</v>
      </c>
      <c r="E59" s="88"/>
      <c r="F59" s="88" t="s">
        <v>927</v>
      </c>
      <c r="G59" s="492" t="s">
        <v>946</v>
      </c>
      <c r="H59" s="493"/>
      <c r="I59" s="97"/>
      <c r="J59" s="97"/>
      <c r="K59" s="494"/>
    </row>
    <row r="60" spans="1:11" ht="15.75" x14ac:dyDescent="0.25">
      <c r="B60" s="111">
        <v>11</v>
      </c>
      <c r="C60" s="648">
        <v>445</v>
      </c>
      <c r="D60" s="649" t="str">
        <f>VLOOKUP(C60,'Уч юн'!$A$3:$G$780,2,FALSE)</f>
        <v>Майоров Андрей</v>
      </c>
      <c r="E60" s="88" t="s">
        <v>927</v>
      </c>
      <c r="F60" s="88" t="s">
        <v>927</v>
      </c>
      <c r="G60" s="492" t="s">
        <v>946</v>
      </c>
      <c r="H60" s="493"/>
      <c r="I60" s="97"/>
      <c r="J60" s="97"/>
      <c r="K60" s="494"/>
    </row>
    <row r="61" spans="1:11" ht="15.75" x14ac:dyDescent="0.25">
      <c r="B61" s="111">
        <v>13</v>
      </c>
      <c r="C61" s="648">
        <v>492</v>
      </c>
      <c r="D61" s="649" t="str">
        <f>VLOOKUP(C61,'Уч юн'!$A$3:$G$780,2,FALSE)</f>
        <v>Рогожин Дмитрий</v>
      </c>
      <c r="E61" s="88" t="s">
        <v>927</v>
      </c>
      <c r="F61" s="88" t="s">
        <v>935</v>
      </c>
      <c r="G61" s="492" t="s">
        <v>946</v>
      </c>
      <c r="H61" s="493"/>
      <c r="I61" s="97"/>
      <c r="J61" s="97"/>
      <c r="K61" s="494"/>
    </row>
    <row r="62" spans="1:11" ht="15.75" x14ac:dyDescent="0.25">
      <c r="B62" s="111">
        <v>14</v>
      </c>
      <c r="C62" s="648">
        <v>369</v>
      </c>
      <c r="D62" s="649" t="str">
        <f>VLOOKUP(C62,'Уч юн'!$A$3:$G$780,2,FALSE)</f>
        <v>Корнеев Иван</v>
      </c>
      <c r="E62" s="88" t="s">
        <v>927</v>
      </c>
      <c r="F62" s="88" t="s">
        <v>935</v>
      </c>
      <c r="G62" s="492" t="s">
        <v>947</v>
      </c>
      <c r="H62" s="493"/>
      <c r="I62" s="97"/>
      <c r="J62" s="97"/>
      <c r="K62" s="494"/>
    </row>
    <row r="63" spans="1:11" ht="15.75" x14ac:dyDescent="0.25">
      <c r="B63" s="111">
        <v>15</v>
      </c>
      <c r="C63" s="650">
        <v>113</v>
      </c>
      <c r="D63" s="649" t="str">
        <f>VLOOKUP(C63,'Уч юн'!$A$3:$G$780,2,FALSE)</f>
        <v>Широбоков Никита</v>
      </c>
      <c r="E63" s="88" t="s">
        <v>927</v>
      </c>
      <c r="F63" s="88" t="s">
        <v>927</v>
      </c>
      <c r="G63" s="492" t="s">
        <v>948</v>
      </c>
      <c r="H63" s="493"/>
      <c r="I63" s="97"/>
      <c r="J63" s="97"/>
      <c r="K63" s="494"/>
    </row>
    <row r="64" spans="1:11" ht="15.75" x14ac:dyDescent="0.25">
      <c r="B64" s="111">
        <v>16</v>
      </c>
      <c r="C64" s="648">
        <v>389</v>
      </c>
      <c r="D64" s="649" t="str">
        <f>VLOOKUP(C64,'Уч юн'!$A$3:$G$780,2,FALSE)</f>
        <v>Хилько Артем</v>
      </c>
      <c r="E64" s="88" t="s">
        <v>949</v>
      </c>
      <c r="F64" s="88" t="s">
        <v>949</v>
      </c>
      <c r="G64" s="492" t="s">
        <v>948</v>
      </c>
      <c r="H64" s="493"/>
      <c r="I64" s="97"/>
      <c r="J64" s="97"/>
      <c r="K64" s="494"/>
    </row>
    <row r="65" spans="2:11" ht="15.75" x14ac:dyDescent="0.25">
      <c r="B65" s="111">
        <v>17</v>
      </c>
      <c r="C65" s="648">
        <v>8</v>
      </c>
      <c r="D65" s="649" t="str">
        <f>VLOOKUP(C65,'Уч юн'!$A$3:$G$780,2,FALSE)</f>
        <v>Решетнёв Евгений</v>
      </c>
      <c r="E65" s="88" t="s">
        <v>927</v>
      </c>
      <c r="F65" s="88" t="s">
        <v>930</v>
      </c>
      <c r="G65" s="492"/>
      <c r="H65" s="493"/>
      <c r="I65" s="97"/>
      <c r="J65" s="97"/>
      <c r="K65" s="494"/>
    </row>
    <row r="66" spans="2:11" ht="15.75" x14ac:dyDescent="0.25">
      <c r="B66" s="111">
        <v>17</v>
      </c>
      <c r="C66" s="648">
        <v>143</v>
      </c>
      <c r="D66" s="649" t="str">
        <f>VLOOKUP(C66,'Уч юн'!$A$3:$G$780,2,FALSE)</f>
        <v>Смирнов Кирилл</v>
      </c>
      <c r="E66" s="88" t="s">
        <v>927</v>
      </c>
      <c r="F66" s="88" t="s">
        <v>930</v>
      </c>
      <c r="G66" s="492"/>
      <c r="H66" s="493"/>
      <c r="I66" s="97"/>
      <c r="J66" s="97"/>
      <c r="K66" s="494"/>
    </row>
    <row r="67" spans="2:11" x14ac:dyDescent="0.2">
      <c r="B67" s="111"/>
      <c r="C67" s="81"/>
      <c r="D67" s="14"/>
      <c r="E67" s="88"/>
      <c r="F67" s="88"/>
      <c r="G67" s="492"/>
      <c r="H67" s="493"/>
      <c r="I67" s="97"/>
      <c r="J67" s="97"/>
      <c r="K67" s="494"/>
    </row>
    <row r="68" spans="2:11" ht="15.75" x14ac:dyDescent="0.25">
      <c r="B68" s="111"/>
      <c r="C68" s="81"/>
      <c r="D68" s="227" t="s">
        <v>914</v>
      </c>
      <c r="E68" s="88"/>
      <c r="F68" s="88"/>
      <c r="G68" s="492"/>
      <c r="H68" s="493"/>
      <c r="I68" s="97"/>
      <c r="J68" s="97"/>
      <c r="K68" s="494"/>
    </row>
    <row r="69" spans="2:11" ht="15.75" x14ac:dyDescent="0.25">
      <c r="B69" s="111"/>
      <c r="C69" s="81"/>
      <c r="D69" s="227" t="s">
        <v>951</v>
      </c>
      <c r="E69" s="88" t="s">
        <v>958</v>
      </c>
      <c r="F69" s="88" t="s">
        <v>959</v>
      </c>
      <c r="G69" s="492" t="s">
        <v>973</v>
      </c>
      <c r="H69" s="493" t="s">
        <v>962</v>
      </c>
      <c r="I69" s="97"/>
      <c r="J69" s="97"/>
      <c r="K69" s="494"/>
    </row>
    <row r="70" spans="2:11" ht="15.75" x14ac:dyDescent="0.25">
      <c r="B70" s="651">
        <v>1</v>
      </c>
      <c r="C70" s="648">
        <v>408</v>
      </c>
      <c r="D70" s="649" t="str">
        <f>VLOOKUP(C70,'Уч юн'!$A$3:$G$780,2,FALSE)</f>
        <v>Шайбаков Максим</v>
      </c>
      <c r="E70" s="88" t="s">
        <v>927</v>
      </c>
      <c r="F70" s="88" t="s">
        <v>927</v>
      </c>
      <c r="G70" s="492" t="s">
        <v>972</v>
      </c>
      <c r="H70" s="493" t="s">
        <v>963</v>
      </c>
      <c r="I70" s="97"/>
      <c r="J70" s="97"/>
      <c r="K70" s="494"/>
    </row>
    <row r="71" spans="2:11" ht="15.75" x14ac:dyDescent="0.25">
      <c r="B71" s="651">
        <v>2</v>
      </c>
      <c r="C71" s="648">
        <v>282</v>
      </c>
      <c r="D71" s="649" t="str">
        <f>VLOOKUP(C71,'Уч юн'!$A$3:$G$780,2,FALSE)</f>
        <v>Фомин Александр</v>
      </c>
      <c r="E71" s="88"/>
      <c r="F71" s="88"/>
      <c r="G71" s="492" t="s">
        <v>931</v>
      </c>
      <c r="H71" s="493" t="s">
        <v>964</v>
      </c>
      <c r="I71" s="97"/>
      <c r="J71" s="97"/>
      <c r="K71" s="494"/>
    </row>
    <row r="72" spans="2:11" ht="15.75" x14ac:dyDescent="0.25">
      <c r="B72" s="651">
        <v>3</v>
      </c>
      <c r="C72" s="648">
        <v>403</v>
      </c>
      <c r="D72" s="649" t="str">
        <f>VLOOKUP(C72,'Уч юн'!$A$3:$G$780,2,FALSE)</f>
        <v>Осинцев Иван</v>
      </c>
      <c r="E72" s="88" t="s">
        <v>927</v>
      </c>
      <c r="F72" s="88" t="s">
        <v>927</v>
      </c>
      <c r="G72" s="492" t="s">
        <v>971</v>
      </c>
      <c r="H72" s="493" t="s">
        <v>965</v>
      </c>
      <c r="I72" s="97"/>
      <c r="J72" s="97"/>
      <c r="K72" s="494"/>
    </row>
    <row r="73" spans="2:11" ht="15.75" x14ac:dyDescent="0.25">
      <c r="B73" s="651">
        <v>4</v>
      </c>
      <c r="C73" s="648">
        <v>115</v>
      </c>
      <c r="D73" s="649" t="str">
        <f>VLOOKUP(C73,'Уч юн'!$A$3:$G$780,2,FALSE)</f>
        <v>Серебряков Иван</v>
      </c>
      <c r="E73" s="88"/>
      <c r="F73" s="88"/>
      <c r="G73" s="492" t="s">
        <v>971</v>
      </c>
      <c r="H73" s="493" t="s">
        <v>966</v>
      </c>
      <c r="I73" s="97"/>
      <c r="J73" s="97"/>
      <c r="K73" s="494"/>
    </row>
    <row r="74" spans="2:11" ht="15.75" x14ac:dyDescent="0.25">
      <c r="B74" s="651">
        <v>5</v>
      </c>
      <c r="C74" s="648">
        <v>432</v>
      </c>
      <c r="D74" s="649" t="str">
        <f>VLOOKUP(C74,'Уч юн'!$A$3:$G$780,2,FALSE)</f>
        <v>Беляев Дмитрий</v>
      </c>
      <c r="E74" s="88"/>
      <c r="F74" s="88" t="s">
        <v>967</v>
      </c>
      <c r="G74" s="492" t="s">
        <v>974</v>
      </c>
      <c r="H74" s="493"/>
      <c r="I74" s="97"/>
      <c r="J74" s="97"/>
      <c r="K74" s="494"/>
    </row>
    <row r="75" spans="2:11" ht="15.75" x14ac:dyDescent="0.25">
      <c r="B75" s="651">
        <v>5</v>
      </c>
      <c r="C75" s="648">
        <v>404</v>
      </c>
      <c r="D75" s="649" t="str">
        <f>VLOOKUP(C75,'Уч юн'!$A$3:$G$780,2,FALSE)</f>
        <v>Рок Иосиф</v>
      </c>
      <c r="E75" s="88" t="s">
        <v>927</v>
      </c>
      <c r="F75" s="88" t="s">
        <v>927</v>
      </c>
      <c r="G75" s="492" t="s">
        <v>974</v>
      </c>
      <c r="H75" s="493"/>
      <c r="I75" s="97"/>
      <c r="J75" s="97"/>
      <c r="K75" s="494"/>
    </row>
    <row r="76" spans="2:11" ht="15.75" x14ac:dyDescent="0.25">
      <c r="B76" s="651">
        <v>7</v>
      </c>
      <c r="C76" s="648">
        <v>442</v>
      </c>
      <c r="D76" s="649" t="str">
        <f>VLOOKUP(C76,'Уч юн'!$A$3:$G$780,2,FALSE)</f>
        <v>Гаврилов Владимир</v>
      </c>
      <c r="E76" s="88" t="s">
        <v>927</v>
      </c>
      <c r="F76" s="88" t="s">
        <v>968</v>
      </c>
      <c r="G76" s="492" t="s">
        <v>975</v>
      </c>
      <c r="H76" s="493"/>
      <c r="I76" s="97"/>
      <c r="J76" s="97"/>
      <c r="K76" s="494"/>
    </row>
    <row r="77" spans="2:11" ht="15.75" x14ac:dyDescent="0.25">
      <c r="B77" s="651">
        <v>8</v>
      </c>
      <c r="C77" s="648">
        <v>483</v>
      </c>
      <c r="D77" s="649" t="str">
        <f>VLOOKUP(C77,'Уч юн'!$A$3:$G$780,2,FALSE)</f>
        <v>Отгон Виктор</v>
      </c>
      <c r="E77" s="88" t="s">
        <v>927</v>
      </c>
      <c r="F77" s="88" t="s">
        <v>927</v>
      </c>
      <c r="G77" s="492" t="s">
        <v>976</v>
      </c>
      <c r="H77" s="493"/>
      <c r="I77" s="97"/>
      <c r="J77" s="97"/>
      <c r="K77" s="494"/>
    </row>
    <row r="78" spans="2:11" ht="15.75" x14ac:dyDescent="0.25">
      <c r="B78" s="651">
        <v>9</v>
      </c>
      <c r="C78" s="648">
        <v>443</v>
      </c>
      <c r="D78" s="649" t="str">
        <f>VLOOKUP(C78,'Уч юн'!$A$3:$G$780,2,FALSE)</f>
        <v>Соколов Михаил</v>
      </c>
      <c r="E78" s="88"/>
      <c r="F78" s="88" t="s">
        <v>927</v>
      </c>
      <c r="G78" s="492" t="s">
        <v>970</v>
      </c>
      <c r="H78" s="493"/>
      <c r="I78" s="97"/>
      <c r="J78" s="97"/>
      <c r="K78" s="494"/>
    </row>
    <row r="79" spans="2:11" ht="15.75" x14ac:dyDescent="0.25">
      <c r="B79" s="651">
        <v>10</v>
      </c>
      <c r="C79" s="648">
        <v>5</v>
      </c>
      <c r="D79" s="649" t="str">
        <f>VLOOKUP(C79,'Уч юн'!$A$3:$G$780,2,FALSE)</f>
        <v>Масленников Артем</v>
      </c>
      <c r="E79" s="88" t="s">
        <v>927</v>
      </c>
      <c r="F79" s="88" t="s">
        <v>927</v>
      </c>
      <c r="G79" s="492" t="s">
        <v>969</v>
      </c>
      <c r="H79" s="493"/>
      <c r="I79" s="97"/>
      <c r="J79" s="97"/>
      <c r="K79" s="494"/>
    </row>
    <row r="80" spans="2:11" x14ac:dyDescent="0.2">
      <c r="B80" s="111"/>
      <c r="C80" s="81"/>
      <c r="D80" s="14"/>
      <c r="E80" s="88"/>
      <c r="F80" s="88"/>
      <c r="G80" s="492"/>
      <c r="H80" s="493"/>
      <c r="I80" s="97"/>
      <c r="J80" s="97"/>
      <c r="K80" s="494"/>
    </row>
    <row r="81" spans="2:11" x14ac:dyDescent="0.2">
      <c r="B81" s="111"/>
      <c r="C81" s="81"/>
      <c r="D81" s="14"/>
      <c r="E81" s="88"/>
      <c r="F81" s="88"/>
      <c r="G81" s="492"/>
      <c r="H81" s="493"/>
      <c r="I81" s="97"/>
      <c r="J81" s="97"/>
      <c r="K81" s="494"/>
    </row>
    <row r="82" spans="2:11" x14ac:dyDescent="0.2">
      <c r="B82" s="111"/>
      <c r="C82" s="81"/>
      <c r="D82" s="14"/>
      <c r="E82" s="88"/>
      <c r="F82" s="88"/>
      <c r="G82" s="492"/>
      <c r="H82" s="493"/>
      <c r="I82" s="97"/>
      <c r="J82" s="97"/>
      <c r="K82" s="494"/>
    </row>
    <row r="83" spans="2:11" x14ac:dyDescent="0.2">
      <c r="B83" s="111"/>
      <c r="C83" s="81"/>
      <c r="D83" s="14"/>
      <c r="E83" s="88"/>
      <c r="F83" s="88"/>
      <c r="G83" s="492"/>
      <c r="H83" s="493"/>
      <c r="I83" s="97"/>
      <c r="J83" s="97"/>
      <c r="K83" s="494"/>
    </row>
    <row r="84" spans="2:11" x14ac:dyDescent="0.2">
      <c r="B84" s="111"/>
      <c r="C84" s="81"/>
      <c r="D84" s="14"/>
      <c r="E84" s="88"/>
      <c r="F84" s="88"/>
      <c r="G84" s="492"/>
      <c r="H84" s="493"/>
      <c r="I84" s="97"/>
      <c r="J84" s="97"/>
      <c r="K84" s="494"/>
    </row>
    <row r="85" spans="2:11" x14ac:dyDescent="0.2">
      <c r="B85" s="111"/>
      <c r="C85" s="81"/>
      <c r="D85" s="14"/>
      <c r="E85" s="88"/>
      <c r="F85" s="88"/>
      <c r="G85" s="492"/>
      <c r="H85" s="493"/>
      <c r="I85" s="97"/>
      <c r="J85" s="97"/>
      <c r="K85" s="494"/>
    </row>
    <row r="86" spans="2:11" x14ac:dyDescent="0.2">
      <c r="B86" s="111"/>
      <c r="C86" s="81"/>
      <c r="D86" s="14"/>
      <c r="E86" s="88"/>
      <c r="F86" s="88"/>
      <c r="G86" s="492"/>
      <c r="H86" s="493"/>
      <c r="I86" s="97"/>
      <c r="J86" s="97"/>
      <c r="K86" s="494"/>
    </row>
    <row r="87" spans="2:11" x14ac:dyDescent="0.2">
      <c r="B87" s="111"/>
      <c r="C87" s="81"/>
      <c r="D87" s="14"/>
      <c r="E87" s="88"/>
      <c r="F87" s="88"/>
      <c r="G87" s="492"/>
      <c r="H87" s="493"/>
      <c r="I87" s="97"/>
      <c r="J87" s="97"/>
      <c r="K87" s="494"/>
    </row>
    <row r="88" spans="2:11" x14ac:dyDescent="0.2">
      <c r="B88" s="111"/>
      <c r="C88" s="81"/>
      <c r="D88" s="14"/>
      <c r="E88" s="88"/>
      <c r="F88" s="88"/>
      <c r="G88" s="492"/>
      <c r="H88" s="493"/>
      <c r="I88" s="97"/>
      <c r="J88" s="97"/>
      <c r="K88" s="494"/>
    </row>
    <row r="89" spans="2:11" x14ac:dyDescent="0.2">
      <c r="B89" s="111"/>
      <c r="C89" s="81"/>
      <c r="D89" s="14"/>
      <c r="E89" s="88"/>
      <c r="F89" s="88"/>
      <c r="G89" s="492"/>
      <c r="H89" s="493"/>
      <c r="I89" s="97"/>
      <c r="J89" s="97"/>
      <c r="K89" s="494"/>
    </row>
    <row r="90" spans="2:11" x14ac:dyDescent="0.2">
      <c r="B90" s="111"/>
      <c r="C90" s="81"/>
      <c r="D90" s="14"/>
      <c r="E90" s="88"/>
      <c r="F90" s="88"/>
      <c r="G90" s="492"/>
      <c r="H90" s="493"/>
      <c r="I90" s="97"/>
      <c r="J90" s="97"/>
      <c r="K90" s="494"/>
    </row>
    <row r="91" spans="2:11" x14ac:dyDescent="0.2">
      <c r="B91" s="111"/>
      <c r="C91" s="81"/>
      <c r="D91" s="14"/>
      <c r="E91" s="88"/>
      <c r="F91" s="88"/>
      <c r="G91" s="492"/>
      <c r="H91" s="493"/>
      <c r="I91" s="97"/>
      <c r="J91" s="97"/>
      <c r="K91" s="494"/>
    </row>
    <row r="92" spans="2:11" x14ac:dyDescent="0.2">
      <c r="B92" s="111"/>
      <c r="C92" s="81"/>
      <c r="D92" s="14"/>
      <c r="E92" s="88"/>
      <c r="F92" s="88"/>
      <c r="G92" s="492"/>
      <c r="H92" s="493"/>
      <c r="I92" s="97"/>
      <c r="J92" s="97"/>
      <c r="K92" s="494"/>
    </row>
    <row r="93" spans="2:11" x14ac:dyDescent="0.2">
      <c r="B93" s="111"/>
      <c r="C93" s="81"/>
      <c r="D93" s="14"/>
      <c r="E93" s="88"/>
      <c r="F93" s="88"/>
      <c r="G93" s="492"/>
      <c r="H93" s="493"/>
      <c r="I93" s="97"/>
      <c r="J93" s="97"/>
      <c r="K93" s="494"/>
    </row>
    <row r="94" spans="2:11" x14ac:dyDescent="0.2">
      <c r="B94" s="111"/>
      <c r="C94" s="81"/>
      <c r="D94" s="14"/>
      <c r="E94" s="88"/>
      <c r="F94" s="88"/>
      <c r="G94" s="492"/>
      <c r="H94" s="493"/>
      <c r="I94" s="97"/>
      <c r="J94" s="97"/>
      <c r="K94" s="494"/>
    </row>
    <row r="95" spans="2:11" x14ac:dyDescent="0.2">
      <c r="B95" s="111"/>
      <c r="C95" s="81"/>
      <c r="D95" s="14"/>
      <c r="E95" s="88"/>
      <c r="F95" s="88"/>
      <c r="G95" s="492"/>
      <c r="H95" s="493"/>
      <c r="I95" s="97"/>
      <c r="J95" s="97"/>
      <c r="K95" s="494"/>
    </row>
    <row r="96" spans="2:11" x14ac:dyDescent="0.2">
      <c r="B96" s="111"/>
      <c r="C96" s="81"/>
      <c r="D96" s="14"/>
      <c r="E96" s="88"/>
      <c r="F96" s="88"/>
      <c r="G96" s="492"/>
      <c r="H96" s="493"/>
      <c r="I96" s="97"/>
      <c r="J96" s="97"/>
      <c r="K96" s="494"/>
    </row>
    <row r="97" spans="2:11" x14ac:dyDescent="0.2">
      <c r="B97" s="111"/>
      <c r="C97" s="81"/>
      <c r="D97" s="14"/>
      <c r="E97" s="88"/>
      <c r="F97" s="88"/>
      <c r="G97" s="492"/>
      <c r="H97" s="493"/>
      <c r="I97" s="97"/>
      <c r="J97" s="97"/>
      <c r="K97" s="494"/>
    </row>
    <row r="98" spans="2:11" x14ac:dyDescent="0.2">
      <c r="B98" s="111"/>
      <c r="C98" s="81"/>
      <c r="D98" s="14"/>
      <c r="E98" s="88"/>
      <c r="F98" s="88"/>
      <c r="G98" s="492"/>
      <c r="H98" s="493"/>
      <c r="I98" s="97"/>
      <c r="J98" s="97"/>
      <c r="K98" s="494"/>
    </row>
    <row r="99" spans="2:11" x14ac:dyDescent="0.2">
      <c r="E99" s="97"/>
      <c r="F99" s="97"/>
      <c r="G99" s="492"/>
      <c r="H99" s="493"/>
      <c r="I99" s="97"/>
      <c r="J99" s="97"/>
      <c r="K99" s="494"/>
    </row>
    <row r="100" spans="2:11" x14ac:dyDescent="0.2">
      <c r="E100" s="97"/>
      <c r="F100" s="97"/>
      <c r="G100" s="492"/>
      <c r="H100" s="493"/>
      <c r="I100" s="97"/>
      <c r="J100" s="97"/>
      <c r="K100" s="494"/>
    </row>
    <row r="101" spans="2:11" x14ac:dyDescent="0.2">
      <c r="E101" s="97"/>
      <c r="F101" s="97"/>
      <c r="G101" s="492"/>
      <c r="H101" s="493"/>
      <c r="I101" s="97"/>
      <c r="J101" s="97"/>
      <c r="K101" s="494"/>
    </row>
    <row r="102" spans="2:11" x14ac:dyDescent="0.2">
      <c r="E102" s="97"/>
      <c r="F102" s="97"/>
      <c r="G102" s="492"/>
      <c r="H102" s="493"/>
      <c r="I102" s="97"/>
      <c r="J102" s="97"/>
      <c r="K102" s="494"/>
    </row>
    <row r="103" spans="2:11" x14ac:dyDescent="0.2">
      <c r="I103" s="90"/>
    </row>
    <row r="104" spans="2:11" x14ac:dyDescent="0.2">
      <c r="I104" s="90"/>
    </row>
    <row r="105" spans="2:11" x14ac:dyDescent="0.2">
      <c r="I105" s="90"/>
    </row>
    <row r="106" spans="2:11" x14ac:dyDescent="0.2">
      <c r="I106" s="90"/>
    </row>
  </sheetData>
  <sortState ref="A36:AW45">
    <sortCondition ref="B36:B45"/>
  </sortState>
  <customSheetViews>
    <customSheetView guid="{AB6DF331-6F3D-4A04-9B31-9285668B630A}" showPageBreaks="1" view="pageBreakPreview" topLeftCell="K7">
      <selection activeCell="A9" sqref="A9:IV9"/>
      <colBreaks count="4" manualBreakCount="4">
        <brk id="15" max="34" man="1"/>
        <brk id="19" max="35" man="1"/>
        <brk id="44" max="108" man="1"/>
        <brk id="45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scale="84" fitToHeight="2" orientation="landscape" r:id="rId1"/>
      <headerFooter alignWithMargins="0"/>
    </customSheetView>
    <customSheetView guid="{2CB5C6AB-8CA4-4A12-8C86-30C44E11A564}" showPageBreaks="1" fitToPage="1" printArea="1" hiddenColumns="1" view="pageBreakPreview" topLeftCell="B6">
      <selection activeCell="E26" sqref="E26"/>
      <pageMargins left="0.15748031496062992" right="0.15748031496062992" top="0.15748031496062992" bottom="0.15748031496062992" header="0.15748031496062992" footer="0.15748031496062992"/>
      <printOptions horizontalCentered="1"/>
      <pageSetup paperSize="9" orientation="landscape" r:id="rId2"/>
      <headerFooter alignWithMargins="0"/>
    </customSheetView>
    <customSheetView guid="{4654A10B-BF2C-4F91-B821-84CF341F9FF3}" showPageBreaks="1" printArea="1" hiddenRows="1" hiddenColumns="1" view="pageBreakPreview" topLeftCell="A7">
      <selection activeCell="M20" sqref="M20"/>
      <colBreaks count="3" manualBreakCount="3">
        <brk id="20" max="1048575" man="1"/>
        <brk id="46" max="108" man="1"/>
        <brk id="47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scale="78" fitToHeight="2" orientation="landscape" r:id="rId3"/>
      <headerFooter alignWithMargins="0"/>
    </customSheetView>
    <customSheetView guid="{A52F393E-587E-40A2-B224-F36DC3F0F66D}" showPageBreaks="1" view="pageBreakPreview" topLeftCell="A21">
      <selection activeCell="F33" sqref="F33"/>
      <colBreaks count="3" manualBreakCount="3">
        <brk id="18" max="108" man="1"/>
        <brk id="45" max="108" man="1"/>
        <brk id="46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scale="93" fitToHeight="2" orientation="landscape" r:id="rId4"/>
      <headerFooter alignWithMargins="0"/>
    </customSheetView>
    <customSheetView guid="{948F6758-08EB-455E-9DF2-723DFC2E4E47}" showPageBreaks="1" printArea="1" hiddenRows="1" view="pageBreakPreview" topLeftCell="A64">
      <selection activeCell="G70" sqref="G70"/>
      <rowBreaks count="1" manualBreakCount="1">
        <brk id="30" max="36" man="1"/>
      </rowBreaks>
      <pageMargins left="0.16" right="0.15748031496062992" top="0.15748031496062992" bottom="0.15748031496062992" header="0.15748031496062992" footer="0.15748031496062992"/>
      <printOptions horizontalCentered="1"/>
      <pageSetup paperSize="9" scale="81" orientation="landscape" r:id="rId5"/>
      <headerFooter alignWithMargins="0"/>
    </customSheetView>
  </customSheetViews>
  <mergeCells count="51">
    <mergeCell ref="AA12:AC12"/>
    <mergeCell ref="K6:AK6"/>
    <mergeCell ref="G11:G12"/>
    <mergeCell ref="A4:AK4"/>
    <mergeCell ref="A31:AK31"/>
    <mergeCell ref="B11:B12"/>
    <mergeCell ref="A11:A12"/>
    <mergeCell ref="X10:AF10"/>
    <mergeCell ref="L11:AF11"/>
    <mergeCell ref="F11:F12"/>
    <mergeCell ref="AD12:AF12"/>
    <mergeCell ref="AK11:AK12"/>
    <mergeCell ref="K11:K12"/>
    <mergeCell ref="AH11:AH12"/>
    <mergeCell ref="C11:C12"/>
    <mergeCell ref="AJ11:AJ12"/>
    <mergeCell ref="E11:E12"/>
    <mergeCell ref="D11:D12"/>
    <mergeCell ref="O12:Q12"/>
    <mergeCell ref="X12:Z12"/>
    <mergeCell ref="A1:AK1"/>
    <mergeCell ref="J11:J12"/>
    <mergeCell ref="I11:I12"/>
    <mergeCell ref="H11:H12"/>
    <mergeCell ref="A9:AK9"/>
    <mergeCell ref="A2:AK2"/>
    <mergeCell ref="I10:J10"/>
    <mergeCell ref="AI11:AI12"/>
    <mergeCell ref="L12:N12"/>
    <mergeCell ref="R12:T12"/>
    <mergeCell ref="AG11:AG12"/>
    <mergeCell ref="A8:AK8"/>
    <mergeCell ref="E6:J6"/>
    <mergeCell ref="A3:AK3"/>
    <mergeCell ref="A5:AK5"/>
    <mergeCell ref="U12:W12"/>
    <mergeCell ref="A32:AK32"/>
    <mergeCell ref="L34:AF34"/>
    <mergeCell ref="A34:A35"/>
    <mergeCell ref="B34:B35"/>
    <mergeCell ref="C34:C35"/>
    <mergeCell ref="AK34:AK35"/>
    <mergeCell ref="AJ34:AJ35"/>
    <mergeCell ref="AI34:AI35"/>
    <mergeCell ref="AH34:AH35"/>
    <mergeCell ref="AG34:AG35"/>
    <mergeCell ref="D34:D35"/>
    <mergeCell ref="E34:E35"/>
    <mergeCell ref="G34:G35"/>
    <mergeCell ref="H34:H35"/>
    <mergeCell ref="AA33:AK33"/>
  </mergeCells>
  <phoneticPr fontId="7" type="noConversion"/>
  <printOptions horizontalCentered="1"/>
  <pageMargins left="0.15748031496062992" right="0.15748031496062992" top="0.15748031496062992" bottom="0.15748031496062992" header="0.15748031496062992" footer="0.15748031496062992"/>
  <pageSetup paperSize="9" orientation="landscape" r:id="rId6"/>
  <headerFooter alignWithMargins="0"/>
  <rowBreaks count="2" manualBreakCount="2">
    <brk id="30" max="36" man="1"/>
    <brk id="45" max="3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55"/>
  <sheetViews>
    <sheetView view="pageBreakPreview" topLeftCell="A31" zoomScaleSheetLayoutView="100" workbookViewId="0">
      <selection activeCell="K18" sqref="K18"/>
    </sheetView>
  </sheetViews>
  <sheetFormatPr defaultRowHeight="15.75" x14ac:dyDescent="0.25"/>
  <cols>
    <col min="1" max="1" width="6.85546875" style="34" customWidth="1"/>
    <col min="2" max="2" width="4.85546875" style="32" customWidth="1"/>
    <col min="3" max="3" width="25.42578125" style="15" customWidth="1"/>
    <col min="4" max="4" width="8.5703125" style="139" customWidth="1"/>
    <col min="5" max="5" width="6" style="32" customWidth="1"/>
    <col min="6" max="6" width="19.28515625" style="26" customWidth="1"/>
    <col min="7" max="7" width="29.85546875" style="412" customWidth="1"/>
    <col min="8" max="13" width="5.28515625" style="32" customWidth="1"/>
    <col min="14" max="14" width="6" style="162" customWidth="1"/>
    <col min="15" max="15" width="7.28515625" style="31" customWidth="1"/>
    <col min="16" max="16" width="32.85546875" style="403" customWidth="1"/>
    <col min="17" max="23" width="9.5703125" style="15" hidden="1" customWidth="1"/>
    <col min="24" max="24" width="8.140625" style="15" hidden="1" customWidth="1"/>
    <col min="25" max="25" width="4.7109375" style="15" hidden="1" customWidth="1"/>
    <col min="26" max="26" width="3.5703125" style="15" hidden="1" customWidth="1"/>
    <col min="27" max="37" width="6.7109375" style="15" customWidth="1"/>
    <col min="38" max="16384" width="9.140625" style="15"/>
  </cols>
  <sheetData>
    <row r="1" spans="1:38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623"/>
      <c r="AA1" s="86">
        <v>2</v>
      </c>
      <c r="AB1" s="86">
        <v>4</v>
      </c>
      <c r="AC1" s="86">
        <v>4.5</v>
      </c>
      <c r="AD1" s="86">
        <v>5</v>
      </c>
      <c r="AE1" s="86">
        <v>5.5</v>
      </c>
      <c r="AF1" s="86">
        <v>6</v>
      </c>
      <c r="AG1" s="86">
        <v>6.6</v>
      </c>
      <c r="AH1" s="86">
        <v>7.1</v>
      </c>
      <c r="AI1" s="86">
        <v>7.6</v>
      </c>
      <c r="AJ1" s="86">
        <v>8</v>
      </c>
      <c r="AK1" s="86">
        <v>9</v>
      </c>
    </row>
    <row r="2" spans="1:38" ht="20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624"/>
      <c r="AA2" s="85" t="s">
        <v>26</v>
      </c>
      <c r="AB2" s="85" t="s">
        <v>58</v>
      </c>
      <c r="AC2" s="85" t="s">
        <v>59</v>
      </c>
      <c r="AD2" s="85" t="s">
        <v>60</v>
      </c>
      <c r="AE2" s="85">
        <v>3</v>
      </c>
      <c r="AF2" s="85">
        <v>2</v>
      </c>
      <c r="AG2" s="85">
        <v>1</v>
      </c>
      <c r="AH2" s="85" t="s">
        <v>14</v>
      </c>
      <c r="AI2" s="85" t="s">
        <v>15</v>
      </c>
      <c r="AJ2" s="85" t="s">
        <v>16</v>
      </c>
      <c r="AK2" s="85" t="s">
        <v>16</v>
      </c>
    </row>
    <row r="3" spans="1:38" s="35" customFormat="1" ht="11.2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C3" s="37"/>
      <c r="AD3" s="58"/>
    </row>
    <row r="4" spans="1:38" s="35" customFormat="1" ht="18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81"/>
      <c r="AB4" s="81"/>
      <c r="AC4" s="87"/>
      <c r="AD4" s="87"/>
      <c r="AE4" s="81"/>
      <c r="AF4" s="81"/>
      <c r="AG4" s="87"/>
      <c r="AH4" s="81"/>
      <c r="AI4" s="81"/>
      <c r="AJ4" s="87"/>
      <c r="AK4" s="81"/>
      <c r="AL4" s="81"/>
    </row>
    <row r="5" spans="1:38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81"/>
      <c r="AB5" s="81"/>
      <c r="AC5" s="87"/>
      <c r="AD5" s="87"/>
      <c r="AE5" s="81"/>
      <c r="AF5" s="81"/>
      <c r="AG5" s="81"/>
      <c r="AH5" s="81"/>
      <c r="AI5" s="81"/>
      <c r="AJ5" s="81"/>
      <c r="AK5" s="81"/>
      <c r="AL5" s="81"/>
    </row>
    <row r="6" spans="1:38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 t="s">
        <v>57</v>
      </c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81"/>
      <c r="AB6" s="81"/>
      <c r="AC6" s="87"/>
      <c r="AD6" s="87"/>
      <c r="AE6" s="81"/>
      <c r="AF6" s="81"/>
      <c r="AG6" s="87"/>
      <c r="AH6" s="81"/>
      <c r="AI6" s="81"/>
      <c r="AJ6" s="87"/>
      <c r="AK6" s="81"/>
      <c r="AL6" s="81"/>
    </row>
    <row r="7" spans="1:38" s="35" customFormat="1" ht="15.75" customHeight="1" x14ac:dyDescent="0.25">
      <c r="A7" s="33"/>
      <c r="B7" s="31"/>
      <c r="C7" s="38"/>
      <c r="D7" s="31"/>
      <c r="E7" s="31"/>
      <c r="F7" s="31"/>
      <c r="G7" s="392"/>
      <c r="H7" s="31"/>
      <c r="I7" s="31"/>
      <c r="J7" s="31"/>
      <c r="K7" s="31"/>
      <c r="L7" s="31"/>
      <c r="M7" s="31"/>
      <c r="N7" s="31"/>
      <c r="O7" s="31"/>
      <c r="P7" s="392"/>
      <c r="Q7" s="31"/>
      <c r="R7" s="31"/>
      <c r="S7" s="31"/>
      <c r="T7" s="31"/>
      <c r="U7" s="31"/>
      <c r="V7" s="31"/>
      <c r="W7" s="31"/>
      <c r="X7" s="31"/>
      <c r="Y7" s="31"/>
      <c r="Z7" s="31"/>
      <c r="AA7" s="81"/>
      <c r="AB7" s="81"/>
      <c r="AC7" s="87"/>
      <c r="AD7" s="87"/>
      <c r="AE7" s="81"/>
      <c r="AF7" s="81"/>
      <c r="AG7" s="87"/>
      <c r="AH7" s="81"/>
      <c r="AI7" s="81"/>
      <c r="AJ7" s="87"/>
      <c r="AK7" s="81"/>
      <c r="AL7" s="81"/>
    </row>
    <row r="8" spans="1:38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87"/>
      <c r="AB8" s="87"/>
      <c r="AC8" s="88"/>
      <c r="AD8" s="81"/>
      <c r="AE8" s="81"/>
      <c r="AF8" s="81"/>
      <c r="AG8" s="81"/>
      <c r="AH8" s="81"/>
      <c r="AI8" s="81"/>
      <c r="AJ8" s="81"/>
      <c r="AK8" s="81"/>
      <c r="AL8" s="81"/>
    </row>
    <row r="9" spans="1:38" s="35" customFormat="1" ht="15.75" customHeight="1" x14ac:dyDescent="0.25">
      <c r="A9" s="552" t="s">
        <v>44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87"/>
      <c r="AB9" s="87"/>
      <c r="AC9" s="88"/>
      <c r="AD9" s="87"/>
      <c r="AE9" s="14"/>
      <c r="AF9" s="40"/>
      <c r="AG9" s="106"/>
      <c r="AH9" s="106"/>
      <c r="AI9" s="106"/>
      <c r="AJ9" s="106"/>
      <c r="AK9" s="106"/>
      <c r="AL9" s="106"/>
    </row>
    <row r="10" spans="1:38" s="47" customFormat="1" ht="15.75" customHeight="1" x14ac:dyDescent="0.25">
      <c r="A10" s="51"/>
      <c r="B10" s="84"/>
      <c r="C10" s="55"/>
      <c r="D10" s="144"/>
      <c r="E10" s="54"/>
      <c r="F10" s="50"/>
      <c r="G10" s="411"/>
      <c r="H10" s="407"/>
      <c r="I10" s="407"/>
      <c r="J10" s="407"/>
      <c r="K10" s="572" t="s">
        <v>671</v>
      </c>
      <c r="L10" s="572"/>
      <c r="M10" s="572"/>
      <c r="N10" s="572"/>
      <c r="O10" s="572"/>
      <c r="P10" s="401" t="s">
        <v>673</v>
      </c>
      <c r="T10" s="47" t="s">
        <v>24</v>
      </c>
      <c r="U10" s="622" t="s">
        <v>645</v>
      </c>
      <c r="V10" s="622"/>
      <c r="W10" s="622"/>
      <c r="AA10" s="59"/>
      <c r="AB10" s="27"/>
      <c r="AC10" s="39"/>
      <c r="AD10" s="14"/>
      <c r="AE10" s="14"/>
      <c r="AF10" s="40"/>
      <c r="AG10" s="131"/>
      <c r="AH10" s="131"/>
      <c r="AI10" s="131"/>
      <c r="AJ10" s="131"/>
      <c r="AK10" s="131"/>
      <c r="AL10" s="131"/>
    </row>
    <row r="11" spans="1:38" s="48" customFormat="1" ht="14.25" customHeight="1" x14ac:dyDescent="0.2">
      <c r="A11" s="608" t="s">
        <v>1</v>
      </c>
      <c r="B11" s="608" t="s">
        <v>20</v>
      </c>
      <c r="C11" s="608" t="s">
        <v>2</v>
      </c>
      <c r="D11" s="613" t="s">
        <v>3</v>
      </c>
      <c r="E11" s="608" t="s">
        <v>4</v>
      </c>
      <c r="F11" s="608" t="s">
        <v>5</v>
      </c>
      <c r="G11" s="617" t="s">
        <v>6</v>
      </c>
      <c r="H11" s="614" t="s">
        <v>672</v>
      </c>
      <c r="I11" s="614"/>
      <c r="J11" s="614"/>
      <c r="K11" s="614"/>
      <c r="L11" s="614"/>
      <c r="M11" s="614"/>
      <c r="N11" s="618" t="s">
        <v>10</v>
      </c>
      <c r="O11" s="608" t="s">
        <v>17</v>
      </c>
      <c r="P11" s="617" t="s">
        <v>9</v>
      </c>
      <c r="Q11" s="614" t="s">
        <v>45</v>
      </c>
      <c r="R11" s="614"/>
      <c r="S11" s="614"/>
      <c r="T11" s="614"/>
      <c r="U11" s="614"/>
      <c r="V11" s="614"/>
      <c r="W11" s="614"/>
      <c r="X11" s="614" t="s">
        <v>11</v>
      </c>
      <c r="Y11" s="615" t="s">
        <v>1</v>
      </c>
      <c r="Z11" s="616" t="s">
        <v>36</v>
      </c>
      <c r="AA11" s="172"/>
      <c r="AB11" s="173"/>
      <c r="AC11" s="45"/>
      <c r="AD11" s="44"/>
      <c r="AE11" s="44"/>
      <c r="AF11" s="45"/>
      <c r="AG11" s="44"/>
      <c r="AH11" s="44"/>
      <c r="AI11" s="44"/>
      <c r="AJ11" s="44"/>
      <c r="AK11" s="44"/>
      <c r="AL11" s="44"/>
    </row>
    <row r="12" spans="1:38" s="48" customFormat="1" ht="17.25" customHeight="1" x14ac:dyDescent="0.2">
      <c r="A12" s="608"/>
      <c r="B12" s="608"/>
      <c r="C12" s="608"/>
      <c r="D12" s="613"/>
      <c r="E12" s="608"/>
      <c r="F12" s="608"/>
      <c r="G12" s="617"/>
      <c r="H12" s="185">
        <v>1</v>
      </c>
      <c r="I12" s="185">
        <v>2</v>
      </c>
      <c r="J12" s="185">
        <v>3</v>
      </c>
      <c r="K12" s="185">
        <v>4</v>
      </c>
      <c r="L12" s="185">
        <v>5</v>
      </c>
      <c r="M12" s="185">
        <v>6</v>
      </c>
      <c r="N12" s="618"/>
      <c r="O12" s="608"/>
      <c r="P12" s="617"/>
      <c r="Q12" s="315">
        <v>1</v>
      </c>
      <c r="R12" s="315">
        <v>2</v>
      </c>
      <c r="S12" s="315">
        <v>3</v>
      </c>
      <c r="T12" s="316"/>
      <c r="U12" s="315">
        <v>4</v>
      </c>
      <c r="V12" s="315">
        <v>5</v>
      </c>
      <c r="W12" s="315">
        <v>6</v>
      </c>
      <c r="X12" s="614"/>
      <c r="Y12" s="615"/>
      <c r="Z12" s="616"/>
      <c r="AA12" s="172"/>
      <c r="AB12" s="173"/>
      <c r="AC12" s="45"/>
      <c r="AD12" s="44"/>
      <c r="AE12" s="44"/>
      <c r="AF12" s="45"/>
      <c r="AG12" s="44"/>
      <c r="AH12" s="44"/>
      <c r="AI12" s="44"/>
      <c r="AJ12" s="44"/>
      <c r="AK12" s="44"/>
      <c r="AL12" s="44"/>
    </row>
    <row r="13" spans="1:38" s="159" customFormat="1" ht="16.5" customHeight="1" x14ac:dyDescent="0.2">
      <c r="A13" s="281">
        <v>1</v>
      </c>
      <c r="B13" s="415">
        <v>153</v>
      </c>
      <c r="C13" s="80" t="str">
        <f>VLOOKUP(B13,'Уч юн'!$A$3:$G$780,2,FALSE)</f>
        <v>Волков Дмитрий</v>
      </c>
      <c r="D13" s="283" t="str">
        <f>VLOOKUP(B13,'Уч юн'!$A$3:$G$780,3,FALSE)</f>
        <v>2005</v>
      </c>
      <c r="E13" s="281" t="str">
        <f>VLOOKUP(B13,'Уч юн'!$A$3:$G$780,4,FALSE)</f>
        <v>2</v>
      </c>
      <c r="F13" s="152" t="str">
        <f>VLOOKUP(B13,'Уч юн'!$A$3:$G$780,5,FALSE)</f>
        <v>Московская</v>
      </c>
      <c r="G13" s="332" t="str">
        <f>VLOOKUP(B13,'Уч юн'!$A$3:$G$780,6,FALSE)</f>
        <v>КСШОР им.Трефилова</v>
      </c>
      <c r="H13" s="98" t="s">
        <v>816</v>
      </c>
      <c r="I13" s="98" t="s">
        <v>817</v>
      </c>
      <c r="J13" s="98" t="s">
        <v>818</v>
      </c>
      <c r="K13" s="98" t="s">
        <v>819</v>
      </c>
      <c r="L13" s="98" t="s">
        <v>820</v>
      </c>
      <c r="M13" s="98" t="s">
        <v>821</v>
      </c>
      <c r="N13" s="318">
        <v>6.13</v>
      </c>
      <c r="O13" s="285">
        <f t="shared" ref="O13:O37" si="0">LOOKUP(N13,$AA$1:$AK$1,$AA$2:$AK$2)</f>
        <v>2</v>
      </c>
      <c r="P13" s="332" t="str">
        <f>VLOOKUP(B13,'Уч юн'!$A$3:$G$780,7,FALSE)</f>
        <v>Щинов С.Ю., Щинова Н.Г.</v>
      </c>
      <c r="Q13" s="416"/>
      <c r="R13" s="416"/>
      <c r="S13" s="416"/>
      <c r="T13" s="417"/>
      <c r="U13" s="416"/>
      <c r="V13" s="416"/>
      <c r="W13" s="416"/>
      <c r="X13" s="416"/>
      <c r="Y13" s="416"/>
      <c r="Z13" s="41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s="159" customFormat="1" ht="16.5" customHeight="1" x14ac:dyDescent="0.2">
      <c r="A14" s="281">
        <v>2</v>
      </c>
      <c r="B14" s="282">
        <v>55</v>
      </c>
      <c r="C14" s="152" t="str">
        <f>VLOOKUP(B14,'Уч юн'!$A$3:$G$780,2,FALSE)</f>
        <v>Кудрявцев Кирилл</v>
      </c>
      <c r="D14" s="283" t="str">
        <f>VLOOKUP(B14,'Уч юн'!$A$3:$G$780,3,FALSE)</f>
        <v>2004</v>
      </c>
      <c r="E14" s="281" t="str">
        <f>VLOOKUP(B14,'Уч юн'!$A$3:$G$780,4,FALSE)</f>
        <v>2</v>
      </c>
      <c r="F14" s="152" t="str">
        <f>VLOOKUP(B14,'Уч юн'!$A$3:$G$780,5,FALSE)</f>
        <v>Тульская</v>
      </c>
      <c r="G14" s="332" t="str">
        <f>VLOOKUP(B14,'Уч юн'!$A$3:$G$780,6,FALSE)</f>
        <v>СШОР</v>
      </c>
      <c r="H14" s="94" t="s">
        <v>829</v>
      </c>
      <c r="I14" s="94" t="s">
        <v>830</v>
      </c>
      <c r="J14" s="94" t="s">
        <v>831</v>
      </c>
      <c r="K14" s="94" t="s">
        <v>849</v>
      </c>
      <c r="L14" s="94" t="s">
        <v>805</v>
      </c>
      <c r="M14" s="94" t="s">
        <v>832</v>
      </c>
      <c r="N14" s="318">
        <v>6.12</v>
      </c>
      <c r="O14" s="285">
        <f t="shared" si="0"/>
        <v>2</v>
      </c>
      <c r="P14" s="332" t="str">
        <f>VLOOKUP(B14,'Уч юн'!$A$3:$G$780,7,FALSE)</f>
        <v>Спиридонов Б.А.</v>
      </c>
      <c r="Q14" s="329"/>
      <c r="R14" s="329"/>
      <c r="S14" s="329"/>
      <c r="T14" s="420"/>
      <c r="U14" s="329"/>
      <c r="V14" s="329"/>
      <c r="W14" s="329"/>
      <c r="X14" s="329"/>
      <c r="Y14" s="329"/>
      <c r="Z14" s="320"/>
      <c r="AA14" s="164"/>
      <c r="AB14" s="165"/>
    </row>
    <row r="15" spans="1:38" s="159" customFormat="1" ht="16.5" customHeight="1" x14ac:dyDescent="0.2">
      <c r="A15" s="281">
        <v>3</v>
      </c>
      <c r="B15" s="282">
        <v>17</v>
      </c>
      <c r="C15" s="152" t="str">
        <f>VLOOKUP(B15,'Уч юн'!$A$3:$G$780,2,FALSE)</f>
        <v>Головешко Даниил</v>
      </c>
      <c r="D15" s="283" t="str">
        <f>VLOOKUP(B15,'Уч юн'!$A$3:$G$780,3,FALSE)</f>
        <v>2004</v>
      </c>
      <c r="E15" s="281" t="str">
        <f>VLOOKUP(B15,'Уч юн'!$A$3:$G$780,4,FALSE)</f>
        <v>2</v>
      </c>
      <c r="F15" s="152" t="str">
        <f>VLOOKUP(B15,'Уч юн'!$A$3:$G$780,5,FALSE)</f>
        <v>Ленинградская</v>
      </c>
      <c r="G15" s="332" t="str">
        <f>VLOOKUP(B15,'Уч юн'!$A$3:$G$780,6,FALSE)</f>
        <v>ДЮСШ№1</v>
      </c>
      <c r="H15" s="94" t="s">
        <v>833</v>
      </c>
      <c r="I15" s="94" t="s">
        <v>834</v>
      </c>
      <c r="J15" s="94" t="s">
        <v>805</v>
      </c>
      <c r="K15" s="94" t="s">
        <v>835</v>
      </c>
      <c r="L15" s="94" t="s">
        <v>805</v>
      </c>
      <c r="M15" s="94" t="s">
        <v>836</v>
      </c>
      <c r="N15" s="318">
        <v>6.11</v>
      </c>
      <c r="O15" s="285">
        <f t="shared" si="0"/>
        <v>2</v>
      </c>
      <c r="P15" s="332" t="str">
        <f>VLOOKUP(B15,'Уч юн'!$A$3:$G$780,7,FALSE)</f>
        <v>Михайлов В.М.</v>
      </c>
      <c r="Q15" s="329"/>
      <c r="R15" s="329"/>
      <c r="S15" s="329"/>
      <c r="T15" s="420"/>
      <c r="U15" s="329"/>
      <c r="V15" s="329"/>
      <c r="W15" s="329"/>
      <c r="X15" s="329"/>
      <c r="Y15" s="329"/>
      <c r="Z15" s="320"/>
      <c r="AA15" s="164"/>
      <c r="AB15" s="165"/>
    </row>
    <row r="16" spans="1:38" s="159" customFormat="1" ht="16.5" customHeight="1" x14ac:dyDescent="0.25">
      <c r="A16" s="281">
        <v>4</v>
      </c>
      <c r="B16" s="282">
        <v>104</v>
      </c>
      <c r="C16" s="152" t="str">
        <f>VLOOKUP(B16,'Уч юн'!$A$3:$G$780,2,FALSE)</f>
        <v>Попов Василий</v>
      </c>
      <c r="D16" s="283" t="str">
        <f>VLOOKUP(B16,'Уч юн'!$A$3:$G$780,3,FALSE)</f>
        <v>2004</v>
      </c>
      <c r="E16" s="281" t="str">
        <f>VLOOKUP(B16,'Уч юн'!$A$3:$G$780,4,FALSE)</f>
        <v>2</v>
      </c>
      <c r="F16" s="152" t="str">
        <f>VLOOKUP(B16,'Уч юн'!$A$3:$G$780,5,FALSE)</f>
        <v>Свердловская</v>
      </c>
      <c r="G16" s="332" t="str">
        <f>VLOOKUP(B16,'Уч юн'!$A$3:$G$780,6,FALSE)</f>
        <v>ДЮСШ№4</v>
      </c>
      <c r="H16" s="425" t="s">
        <v>805</v>
      </c>
      <c r="I16" s="425" t="s">
        <v>848</v>
      </c>
      <c r="J16" s="425" t="s">
        <v>667</v>
      </c>
      <c r="K16" s="425" t="s">
        <v>805</v>
      </c>
      <c r="L16" s="425" t="s">
        <v>805</v>
      </c>
      <c r="M16" s="425" t="s">
        <v>835</v>
      </c>
      <c r="N16" s="422">
        <v>6.1</v>
      </c>
      <c r="O16" s="269">
        <f t="shared" si="0"/>
        <v>2</v>
      </c>
      <c r="P16" s="332" t="str">
        <f>VLOOKUP(B16,'Уч юн'!$A$3:$G$780,7,FALSE)</f>
        <v>Семкин А.В.</v>
      </c>
      <c r="Q16" s="152"/>
      <c r="R16" s="152"/>
      <c r="S16" s="152"/>
      <c r="T16" s="323"/>
      <c r="U16" s="152"/>
      <c r="V16" s="152"/>
      <c r="W16" s="152"/>
      <c r="X16" s="152"/>
      <c r="Y16" s="152"/>
      <c r="Z16" s="323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</row>
    <row r="17" spans="1:38" s="159" customFormat="1" ht="16.5" customHeight="1" x14ac:dyDescent="0.2">
      <c r="A17" s="281">
        <v>5</v>
      </c>
      <c r="B17" s="282">
        <v>250</v>
      </c>
      <c r="C17" s="152" t="str">
        <f>VLOOKUP(B17,'Уч юн'!$A$3:$G$780,2,FALSE)</f>
        <v>Кочелев Илья</v>
      </c>
      <c r="D17" s="283" t="str">
        <f>VLOOKUP(B17,'Уч юн'!$A$3:$G$780,3,FALSE)</f>
        <v>2004</v>
      </c>
      <c r="E17" s="281" t="str">
        <f>VLOOKUP(B17,'Уч юн'!$A$3:$G$780,4,FALSE)</f>
        <v>3</v>
      </c>
      <c r="F17" s="152" t="str">
        <f>VLOOKUP(B17,'Уч юн'!$A$3:$G$780,5,FALSE)</f>
        <v>Нижегородская</v>
      </c>
      <c r="G17" s="332" t="str">
        <f>VLOOKUP(B17,'Уч юн'!$A$3:$G$780,6,FALSE)</f>
        <v>КСШОР№1</v>
      </c>
      <c r="H17" s="425">
        <v>5.61</v>
      </c>
      <c r="I17" s="425">
        <v>5.78</v>
      </c>
      <c r="J17" s="425">
        <v>6.07</v>
      </c>
      <c r="K17" s="425">
        <v>5.87</v>
      </c>
      <c r="L17" s="425">
        <v>5.43</v>
      </c>
      <c r="M17" s="425">
        <v>6.03</v>
      </c>
      <c r="N17" s="318">
        <v>6.07</v>
      </c>
      <c r="O17" s="285">
        <f t="shared" si="0"/>
        <v>2</v>
      </c>
      <c r="P17" s="332" t="str">
        <f>VLOOKUP(B17,'Уч юн'!$A$3:$G$780,7,FALSE)</f>
        <v>Седова Н.А.</v>
      </c>
      <c r="Q17" s="152"/>
      <c r="R17" s="152"/>
      <c r="S17" s="152"/>
      <c r="T17" s="323"/>
      <c r="U17" s="152"/>
      <c r="V17" s="152"/>
      <c r="W17" s="152"/>
      <c r="X17" s="152"/>
      <c r="Y17" s="152"/>
      <c r="Z17" s="323"/>
    </row>
    <row r="18" spans="1:38" s="159" customFormat="1" ht="16.5" customHeight="1" x14ac:dyDescent="0.2">
      <c r="A18" s="281">
        <v>6</v>
      </c>
      <c r="B18" s="282">
        <v>4</v>
      </c>
      <c r="C18" s="152" t="str">
        <f>VLOOKUP(B18,'Уч юн'!$A$3:$G$780,2,FALSE)</f>
        <v>Марковский Даниил</v>
      </c>
      <c r="D18" s="283" t="str">
        <f>VLOOKUP(B18,'Уч юн'!$A$3:$G$780,3,FALSE)</f>
        <v>2005</v>
      </c>
      <c r="E18" s="281" t="str">
        <f>VLOOKUP(B18,'Уч юн'!$A$3:$G$780,4,FALSE)</f>
        <v>3</v>
      </c>
      <c r="F18" s="152" t="str">
        <f>VLOOKUP(B18,'Уч юн'!$A$3:$G$780,5,FALSE)</f>
        <v>Белгородская</v>
      </c>
      <c r="G18" s="332" t="str">
        <f>VLOOKUP(B18,'Уч юн'!$A$3:$G$780,6,FALSE)</f>
        <v>СШОР№1</v>
      </c>
      <c r="H18" s="425" t="s">
        <v>805</v>
      </c>
      <c r="I18" s="425" t="s">
        <v>837</v>
      </c>
      <c r="J18" s="425" t="s">
        <v>838</v>
      </c>
      <c r="K18" s="425" t="s">
        <v>839</v>
      </c>
      <c r="L18" s="425" t="s">
        <v>840</v>
      </c>
      <c r="M18" s="425" t="s">
        <v>805</v>
      </c>
      <c r="N18" s="318">
        <v>6.05</v>
      </c>
      <c r="O18" s="285">
        <f t="shared" si="0"/>
        <v>2</v>
      </c>
      <c r="P18" s="332" t="str">
        <f>VLOOKUP(B18,'Уч юн'!$A$3:$G$780,7,FALSE)</f>
        <v>Тищенко Н.И., Хорощак В.И.</v>
      </c>
      <c r="Q18" s="152"/>
      <c r="R18" s="152"/>
      <c r="S18" s="152"/>
      <c r="T18" s="323"/>
      <c r="U18" s="152"/>
      <c r="V18" s="152"/>
      <c r="W18" s="152"/>
      <c r="X18" s="152"/>
      <c r="Y18" s="152"/>
      <c r="Z18" s="323"/>
    </row>
    <row r="19" spans="1:38" s="159" customFormat="1" ht="16.5" customHeight="1" x14ac:dyDescent="0.2">
      <c r="A19" s="281">
        <v>7</v>
      </c>
      <c r="B19" s="282">
        <v>479</v>
      </c>
      <c r="C19" s="152" t="str">
        <f>VLOOKUP(B19,'Уч юн'!$A$3:$G$780,2,FALSE)</f>
        <v>Мокрушин Сергей</v>
      </c>
      <c r="D19" s="283" t="str">
        <f>VLOOKUP(B19,'Уч юн'!$A$3:$G$780,3,FALSE)</f>
        <v>2004</v>
      </c>
      <c r="E19" s="281" t="str">
        <f>VLOOKUP(B19,'Уч юн'!$A$3:$G$780,4,FALSE)</f>
        <v>2</v>
      </c>
      <c r="F19" s="152" t="str">
        <f>VLOOKUP(B19,'Уч юн'!$A$3:$G$780,5,FALSE)</f>
        <v>Кировская</v>
      </c>
      <c r="G19" s="332" t="str">
        <f>VLOOKUP(B19,'Уч юн'!$A$3:$G$780,6,FALSE)</f>
        <v>ВятСШОР</v>
      </c>
      <c r="H19" s="425">
        <v>5.53</v>
      </c>
      <c r="I19" s="425">
        <v>5.43</v>
      </c>
      <c r="J19" s="425">
        <v>5.72</v>
      </c>
      <c r="K19" s="425" t="s">
        <v>811</v>
      </c>
      <c r="L19" s="425" t="s">
        <v>805</v>
      </c>
      <c r="M19" s="425">
        <v>5.96</v>
      </c>
      <c r="N19" s="318">
        <v>5.96</v>
      </c>
      <c r="O19" s="285">
        <f t="shared" si="0"/>
        <v>3</v>
      </c>
      <c r="P19" s="332" t="str">
        <f>VLOOKUP(B19,'Уч юн'!$A$3:$G$780,7,FALSE)</f>
        <v>Егоровы А.А., Л.Г., Филимонова С.А.</v>
      </c>
      <c r="Q19" s="152"/>
      <c r="R19" s="152"/>
      <c r="S19" s="152"/>
      <c r="T19" s="323"/>
      <c r="U19" s="152"/>
      <c r="V19" s="152"/>
      <c r="W19" s="152"/>
      <c r="X19" s="152"/>
      <c r="Y19" s="152"/>
      <c r="Z19" s="323"/>
    </row>
    <row r="20" spans="1:38" s="159" customFormat="1" ht="18" customHeight="1" x14ac:dyDescent="0.2">
      <c r="A20" s="281">
        <v>8</v>
      </c>
      <c r="B20" s="282">
        <v>338</v>
      </c>
      <c r="C20" s="152" t="str">
        <f>VLOOKUP(B20,'Уч юн'!$A$3:$G$780,2,FALSE)</f>
        <v>Худицкий Анрей</v>
      </c>
      <c r="D20" s="283" t="str">
        <f>VLOOKUP(B20,'Уч юн'!$A$3:$G$780,3,FALSE)</f>
        <v>2005</v>
      </c>
      <c r="E20" s="281" t="str">
        <f>VLOOKUP(B20,'Уч юн'!$A$3:$G$780,4,FALSE)</f>
        <v>3</v>
      </c>
      <c r="F20" s="152" t="str">
        <f>VLOOKUP(B20,'Уч юн'!$A$3:$G$780,5,FALSE)</f>
        <v>Краснодарский</v>
      </c>
      <c r="G20" s="332" t="str">
        <f>VLOOKUP(B20,'Уч юн'!$A$3:$G$780,6,FALSE)</f>
        <v>СШ "Лидер"</v>
      </c>
      <c r="H20" s="94">
        <v>5.67</v>
      </c>
      <c r="I20" s="94" t="s">
        <v>810</v>
      </c>
      <c r="J20" s="94">
        <v>4.6399999999999997</v>
      </c>
      <c r="K20" s="94" t="s">
        <v>811</v>
      </c>
      <c r="L20" s="94">
        <v>5.62</v>
      </c>
      <c r="M20" s="94">
        <v>5.75</v>
      </c>
      <c r="N20" s="318">
        <v>5.75</v>
      </c>
      <c r="O20" s="285">
        <f t="shared" si="0"/>
        <v>3</v>
      </c>
      <c r="P20" s="332" t="str">
        <f>VLOOKUP(B20,'Уч юн'!$A$3:$G$780,7,FALSE)</f>
        <v>Подкидышев А.Ю.</v>
      </c>
      <c r="Q20" s="329"/>
      <c r="R20" s="329"/>
      <c r="S20" s="329"/>
      <c r="T20" s="420"/>
      <c r="U20" s="329"/>
      <c r="V20" s="329"/>
      <c r="W20" s="329"/>
      <c r="X20" s="329"/>
      <c r="Y20" s="329"/>
      <c r="Z20" s="320"/>
    </row>
    <row r="21" spans="1:38" s="159" customFormat="1" ht="16.5" customHeight="1" x14ac:dyDescent="0.2">
      <c r="A21" s="281">
        <v>9</v>
      </c>
      <c r="B21" s="282">
        <v>121</v>
      </c>
      <c r="C21" s="152" t="str">
        <f>VLOOKUP(B21,'Уч юн'!$A$3:$G$780,2,FALSE)</f>
        <v>Авдонин Владислав</v>
      </c>
      <c r="D21" s="283" t="str">
        <f>VLOOKUP(B21,'Уч юн'!$A$3:$G$780,3,FALSE)</f>
        <v>2004</v>
      </c>
      <c r="E21" s="281" t="str">
        <f>VLOOKUP(B21,'Уч юн'!$A$3:$G$780,4,FALSE)</f>
        <v>2</v>
      </c>
      <c r="F21" s="152" t="str">
        <f>VLOOKUP(B21,'Уч юн'!$A$3:$G$780,5,FALSE)</f>
        <v>Московская</v>
      </c>
      <c r="G21" s="332" t="str">
        <f>VLOOKUP(B21,'Уч юн'!$A$3:$G$780,6,FALSE)</f>
        <v>СШОР МО</v>
      </c>
      <c r="H21" s="425" t="s">
        <v>813</v>
      </c>
      <c r="I21" s="425" t="s">
        <v>805</v>
      </c>
      <c r="J21" s="425" t="s">
        <v>815</v>
      </c>
      <c r="K21" s="425"/>
      <c r="L21" s="425"/>
      <c r="M21" s="421"/>
      <c r="N21" s="318">
        <v>5.62</v>
      </c>
      <c r="O21" s="285">
        <f t="shared" si="0"/>
        <v>3</v>
      </c>
      <c r="P21" s="427" t="str">
        <f>VLOOKUP(B21,'Уч юн'!$A$3:$G$780,7,FALSE)</f>
        <v>Авдонин С.П., Белоусов А.О., Емельянов Д.И.</v>
      </c>
      <c r="Q21" s="152"/>
      <c r="R21" s="152"/>
      <c r="S21" s="152"/>
      <c r="T21" s="323"/>
      <c r="U21" s="152"/>
      <c r="V21" s="152"/>
      <c r="W21" s="152"/>
      <c r="X21" s="152"/>
      <c r="Y21" s="152"/>
      <c r="Z21" s="323"/>
    </row>
    <row r="22" spans="1:38" s="159" customFormat="1" ht="16.5" customHeight="1" x14ac:dyDescent="0.2">
      <c r="A22" s="281">
        <v>10</v>
      </c>
      <c r="B22" s="282">
        <v>127</v>
      </c>
      <c r="C22" s="152" t="str">
        <f>VLOOKUP(B22,'Уч юн'!$A$3:$G$780,2,FALSE)</f>
        <v>Баулин Владислав</v>
      </c>
      <c r="D22" s="283" t="str">
        <f>VLOOKUP(B22,'Уч юн'!$A$3:$G$780,3,FALSE)</f>
        <v>2004</v>
      </c>
      <c r="E22" s="281" t="str">
        <f>VLOOKUP(B22,'Уч юн'!$A$3:$G$780,4,FALSE)</f>
        <v>3</v>
      </c>
      <c r="F22" s="152" t="str">
        <f>VLOOKUP(B22,'Уч юн'!$A$3:$G$780,5,FALSE)</f>
        <v>Московская</v>
      </c>
      <c r="G22" s="332" t="str">
        <f>VLOOKUP(B22,'Уч юн'!$A$3:$G$780,6,FALSE)</f>
        <v>СШ "Спарта"</v>
      </c>
      <c r="H22" s="94">
        <v>5.25</v>
      </c>
      <c r="I22" s="94" t="s">
        <v>813</v>
      </c>
      <c r="J22" s="94" t="s">
        <v>814</v>
      </c>
      <c r="K22" s="94"/>
      <c r="L22" s="94"/>
      <c r="M22" s="419"/>
      <c r="N22" s="318">
        <v>5.62</v>
      </c>
      <c r="O22" s="285">
        <f t="shared" si="0"/>
        <v>3</v>
      </c>
      <c r="P22" s="332" t="str">
        <f>VLOOKUP(B22,'Уч юн'!$A$3:$G$780,7,FALSE)</f>
        <v>Краснов В.Н.</v>
      </c>
      <c r="Q22" s="329"/>
      <c r="R22" s="329"/>
      <c r="S22" s="329"/>
      <c r="T22" s="420"/>
      <c r="U22" s="329"/>
      <c r="V22" s="329"/>
      <c r="W22" s="329"/>
      <c r="X22" s="329"/>
      <c r="Y22" s="329"/>
      <c r="Z22" s="320"/>
    </row>
    <row r="23" spans="1:38" s="159" customFormat="1" ht="17.25" customHeight="1" x14ac:dyDescent="0.2">
      <c r="A23" s="281">
        <v>11</v>
      </c>
      <c r="B23" s="282">
        <v>474</v>
      </c>
      <c r="C23" s="152" t="str">
        <f>VLOOKUP(B23,'Уч юн'!$A$3:$G$780,2,FALSE)</f>
        <v>Сарапкин Павел</v>
      </c>
      <c r="D23" s="283" t="str">
        <f>VLOOKUP(B23,'Уч юн'!$A$3:$G$780,3,FALSE)</f>
        <v>2004</v>
      </c>
      <c r="E23" s="281" t="str">
        <f>VLOOKUP(B23,'Уч юн'!$A$3:$G$780,4,FALSE)</f>
        <v>3</v>
      </c>
      <c r="F23" s="152" t="str">
        <f>VLOOKUP(B23,'Уч юн'!$A$3:$G$780,5,FALSE)</f>
        <v>Нижегородская</v>
      </c>
      <c r="G23" s="332" t="str">
        <f>VLOOKUP(B23,'Уч юн'!$A$3:$G$780,6,FALSE)</f>
        <v>ДЮСШ Салют</v>
      </c>
      <c r="H23" s="425">
        <v>5.57</v>
      </c>
      <c r="I23" s="425" t="s">
        <v>812</v>
      </c>
      <c r="J23" s="425">
        <v>5.36</v>
      </c>
      <c r="K23" s="425"/>
      <c r="L23" s="425"/>
      <c r="M23" s="421"/>
      <c r="N23" s="318">
        <v>5.57</v>
      </c>
      <c r="O23" s="285">
        <f t="shared" si="0"/>
        <v>3</v>
      </c>
      <c r="P23" s="332" t="str">
        <f>VLOOKUP(B23,'Уч юн'!$A$3:$G$780,7,FALSE)</f>
        <v>Анисимов А.Н.</v>
      </c>
      <c r="Q23" s="152"/>
      <c r="R23" s="152"/>
      <c r="S23" s="152"/>
      <c r="T23" s="323"/>
      <c r="U23" s="152"/>
      <c r="V23" s="152"/>
      <c r="W23" s="152"/>
      <c r="X23" s="152"/>
      <c r="Y23" s="152"/>
      <c r="Z23" s="323"/>
    </row>
    <row r="24" spans="1:38" s="159" customFormat="1" ht="17.25" customHeight="1" x14ac:dyDescent="0.2">
      <c r="A24" s="281">
        <v>12</v>
      </c>
      <c r="B24" s="282">
        <v>312</v>
      </c>
      <c r="C24" s="152" t="str">
        <f>VLOOKUP(B24,'Уч юн'!$A$3:$G$780,2,FALSE)</f>
        <v>Гончаров Никита</v>
      </c>
      <c r="D24" s="283" t="str">
        <f>VLOOKUP(B24,'Уч юн'!$A$3:$G$780,3,FALSE)</f>
        <v>2004</v>
      </c>
      <c r="E24" s="281" t="str">
        <f>VLOOKUP(B24,'Уч юн'!$A$3:$G$780,4,FALSE)</f>
        <v>3</v>
      </c>
      <c r="F24" s="152" t="str">
        <f>VLOOKUP(B24,'Уч юн'!$A$3:$G$780,5,FALSE)</f>
        <v>Саратовская</v>
      </c>
      <c r="G24" s="332" t="str">
        <f>VLOOKUP(B24,'Уч юн'!$A$3:$G$780,6,FALSE)</f>
        <v>СШОР№6</v>
      </c>
      <c r="H24" s="98" t="s">
        <v>805</v>
      </c>
      <c r="I24" s="98">
        <v>5.54</v>
      </c>
      <c r="J24" s="98" t="s">
        <v>808</v>
      </c>
      <c r="K24" s="98"/>
      <c r="L24" s="98"/>
      <c r="M24" s="423"/>
      <c r="N24" s="318">
        <v>5.54</v>
      </c>
      <c r="O24" s="285">
        <f t="shared" si="0"/>
        <v>3</v>
      </c>
      <c r="P24" s="332" t="str">
        <f>VLOOKUP(B24,'Уч юн'!$A$3:$G$780,7,FALSE)</f>
        <v>Гущина И.Ю.</v>
      </c>
      <c r="Q24" s="328"/>
      <c r="R24" s="328"/>
      <c r="S24" s="328"/>
      <c r="T24" s="420"/>
      <c r="U24" s="328"/>
      <c r="V24" s="328"/>
      <c r="W24" s="328"/>
      <c r="X24" s="328"/>
      <c r="Y24" s="328"/>
      <c r="Z24" s="320"/>
      <c r="AA24" s="164"/>
      <c r="AB24" s="160"/>
      <c r="AF24" s="174"/>
    </row>
    <row r="25" spans="1:38" s="159" customFormat="1" ht="17.25" customHeight="1" x14ac:dyDescent="0.2">
      <c r="A25" s="281">
        <v>13</v>
      </c>
      <c r="B25" s="415">
        <v>114</v>
      </c>
      <c r="C25" s="80" t="str">
        <f>VLOOKUP(B25,'Уч юн'!$A$3:$G$780,2,FALSE)</f>
        <v>Винников Никита</v>
      </c>
      <c r="D25" s="283" t="str">
        <f>VLOOKUP(B25,'Уч юн'!$A$3:$G$780,3,FALSE)</f>
        <v>2004</v>
      </c>
      <c r="E25" s="281" t="str">
        <f>VLOOKUP(B25,'Уч юн'!$A$3:$G$780,4,FALSE)</f>
        <v>3</v>
      </c>
      <c r="F25" s="152" t="str">
        <f>VLOOKUP(B25,'Уч юн'!$A$3:$G$780,5,FALSE)</f>
        <v>Свердловская</v>
      </c>
      <c r="G25" s="332" t="str">
        <f>VLOOKUP(B25,'Уч юн'!$A$3:$G$780,6,FALSE)</f>
        <v>ДЮСШ№19</v>
      </c>
      <c r="H25" s="425" t="s">
        <v>825</v>
      </c>
      <c r="I25" s="425" t="s">
        <v>808</v>
      </c>
      <c r="J25" s="425" t="s">
        <v>826</v>
      </c>
      <c r="K25" s="425"/>
      <c r="L25" s="425"/>
      <c r="M25" s="339"/>
      <c r="N25" s="318">
        <v>5.49</v>
      </c>
      <c r="O25" s="285" t="str">
        <f t="shared" si="0"/>
        <v>1юн</v>
      </c>
      <c r="P25" s="332" t="str">
        <f>VLOOKUP(B25,'Уч юн'!$A$3:$G$780,7,FALSE)</f>
        <v>Килинкаров Р.М.</v>
      </c>
      <c r="Q25" s="340"/>
      <c r="R25" s="340"/>
      <c r="S25" s="340"/>
      <c r="T25" s="424"/>
      <c r="U25" s="340"/>
      <c r="V25" s="340"/>
      <c r="W25" s="340"/>
      <c r="X25" s="340"/>
      <c r="Y25" s="340"/>
      <c r="Z25" s="424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59" customFormat="1" ht="17.25" customHeight="1" x14ac:dyDescent="0.2">
      <c r="A26" s="281">
        <v>14</v>
      </c>
      <c r="B26" s="282">
        <v>112</v>
      </c>
      <c r="C26" s="152" t="str">
        <f>VLOOKUP(B26,'Уч юн'!$A$3:$G$780,2,FALSE)</f>
        <v>Прохоров Даниил</v>
      </c>
      <c r="D26" s="283" t="str">
        <f>VLOOKUP(B26,'Уч юн'!$A$3:$G$780,3,FALSE)</f>
        <v>2004</v>
      </c>
      <c r="E26" s="281" t="str">
        <f>VLOOKUP(B26,'Уч юн'!$A$3:$G$780,4,FALSE)</f>
        <v>2</v>
      </c>
      <c r="F26" s="152" t="str">
        <f>VLOOKUP(B26,'Уч юн'!$A$3:$G$780,5,FALSE)</f>
        <v>Свердловская</v>
      </c>
      <c r="G26" s="332" t="str">
        <f>VLOOKUP(B26,'Уч юн'!$A$3:$G$780,6,FALSE)</f>
        <v>ДЮСШ№19</v>
      </c>
      <c r="H26" s="94" t="s">
        <v>827</v>
      </c>
      <c r="I26" s="94" t="s">
        <v>811</v>
      </c>
      <c r="J26" s="94" t="s">
        <v>828</v>
      </c>
      <c r="K26" s="94"/>
      <c r="L26" s="94"/>
      <c r="M26" s="419"/>
      <c r="N26" s="318">
        <v>5.4</v>
      </c>
      <c r="O26" s="285" t="str">
        <f t="shared" si="0"/>
        <v>1юн</v>
      </c>
      <c r="P26" s="332" t="str">
        <f>VLOOKUP(B26,'Уч юн'!$A$3:$G$780,7,FALSE)</f>
        <v>Килинкаров Р.М.</v>
      </c>
      <c r="Q26" s="329"/>
      <c r="R26" s="329"/>
      <c r="S26" s="329"/>
      <c r="T26" s="420"/>
      <c r="U26" s="329"/>
      <c r="V26" s="329"/>
      <c r="W26" s="329"/>
      <c r="X26" s="329"/>
      <c r="Y26" s="329"/>
      <c r="Z26" s="320"/>
    </row>
    <row r="27" spans="1:38" s="159" customFormat="1" ht="17.25" customHeight="1" x14ac:dyDescent="0.2">
      <c r="A27" s="281">
        <v>15</v>
      </c>
      <c r="B27" s="282">
        <v>459</v>
      </c>
      <c r="C27" s="152" t="str">
        <f>VLOOKUP(B27,'Уч юн'!$A$3:$G$780,2,FALSE)</f>
        <v>Маврин Антон</v>
      </c>
      <c r="D27" s="283" t="str">
        <f>VLOOKUP(B27,'Уч юн'!$A$3:$G$780,3,FALSE)</f>
        <v>2005</v>
      </c>
      <c r="E27" s="281" t="str">
        <f>VLOOKUP(B27,'Уч юн'!$A$3:$G$780,4,FALSE)</f>
        <v>3</v>
      </c>
      <c r="F27" s="152" t="str">
        <f>VLOOKUP(B27,'Уч юн'!$A$3:$G$780,5,FALSE)</f>
        <v>Саратовская</v>
      </c>
      <c r="G27" s="332" t="str">
        <f>VLOOKUP(B27,'Уч юн'!$A$3:$G$780,6,FALSE)</f>
        <v>СШ Юность</v>
      </c>
      <c r="H27" s="425">
        <v>5.26</v>
      </c>
      <c r="I27" s="425">
        <v>5.15</v>
      </c>
      <c r="J27" s="425">
        <v>5.38</v>
      </c>
      <c r="K27" s="425"/>
      <c r="L27" s="425"/>
      <c r="M27" s="421"/>
      <c r="N27" s="318">
        <v>5.38</v>
      </c>
      <c r="O27" s="285" t="str">
        <f t="shared" si="0"/>
        <v>1юн</v>
      </c>
      <c r="P27" s="332" t="str">
        <f>VLOOKUP(B27,'Уч юн'!$A$3:$G$780,7,FALSE)</f>
        <v>Музыров Ю.А.</v>
      </c>
      <c r="Q27" s="288"/>
      <c r="R27" s="288"/>
      <c r="S27" s="288"/>
      <c r="T27" s="324"/>
      <c r="U27" s="288"/>
      <c r="V27" s="288"/>
      <c r="W27" s="288"/>
      <c r="X27" s="288"/>
      <c r="Y27" s="288"/>
      <c r="Z27" s="324"/>
    </row>
    <row r="28" spans="1:38" s="159" customFormat="1" ht="17.25" customHeight="1" x14ac:dyDescent="0.2">
      <c r="A28" s="281">
        <v>16</v>
      </c>
      <c r="B28" s="282">
        <v>8</v>
      </c>
      <c r="C28" s="152" t="str">
        <f>VLOOKUP(B28,'Уч юн'!$A$3:$G$780,2,FALSE)</f>
        <v>Решетнёв Евгений</v>
      </c>
      <c r="D28" s="283" t="str">
        <f>VLOOKUP(B28,'Уч юн'!$A$3:$G$780,3,FALSE)</f>
        <v>2005</v>
      </c>
      <c r="E28" s="281" t="str">
        <f>VLOOKUP(B28,'Уч юн'!$A$3:$G$780,4,FALSE)</f>
        <v>3</v>
      </c>
      <c r="F28" s="152" t="str">
        <f>VLOOKUP(B28,'Уч юн'!$A$3:$G$780,5,FALSE)</f>
        <v>Белгородская</v>
      </c>
      <c r="G28" s="332" t="str">
        <f>VLOOKUP(B28,'Уч юн'!$A$3:$G$780,6,FALSE)</f>
        <v>ДЮСШ№2</v>
      </c>
      <c r="H28" s="425" t="s">
        <v>841</v>
      </c>
      <c r="I28" s="425" t="s">
        <v>842</v>
      </c>
      <c r="J28" s="425" t="s">
        <v>824</v>
      </c>
      <c r="K28" s="425"/>
      <c r="L28" s="425"/>
      <c r="M28" s="421"/>
      <c r="N28" s="318">
        <v>5.36</v>
      </c>
      <c r="O28" s="285" t="str">
        <f t="shared" si="0"/>
        <v>1юн</v>
      </c>
      <c r="P28" s="332" t="str">
        <f>VLOOKUP(B28,'Уч юн'!$A$3:$G$780,7,FALSE)</f>
        <v>Кальная О.В.</v>
      </c>
      <c r="Q28" s="152"/>
      <c r="R28" s="152"/>
      <c r="S28" s="152"/>
      <c r="T28" s="323"/>
      <c r="U28" s="152"/>
      <c r="V28" s="152"/>
      <c r="W28" s="152"/>
      <c r="X28" s="152"/>
      <c r="Y28" s="152"/>
      <c r="Z28" s="323"/>
    </row>
    <row r="29" spans="1:38" s="159" customFormat="1" ht="17.25" customHeight="1" x14ac:dyDescent="0.2">
      <c r="A29" s="281">
        <v>17</v>
      </c>
      <c r="B29" s="282">
        <v>144</v>
      </c>
      <c r="C29" s="152" t="str">
        <f>VLOOKUP(B29,'Уч юн'!$A$3:$G$780,2,FALSE)</f>
        <v>Тулупов Никита</v>
      </c>
      <c r="D29" s="283" t="str">
        <f>VLOOKUP(B29,'Уч юн'!$A$3:$G$780,3,FALSE)</f>
        <v>2004</v>
      </c>
      <c r="E29" s="281"/>
      <c r="F29" s="152" t="str">
        <f>VLOOKUP(B29,'Уч юн'!$A$3:$G$780,5,FALSE)</f>
        <v>Нижегородская</v>
      </c>
      <c r="G29" s="332" t="str">
        <f>VLOOKUP(B29,'Уч юн'!$A$3:$G$780,6,FALSE)</f>
        <v>ДЮЦ "Спартак"</v>
      </c>
      <c r="H29" s="98">
        <v>5.26</v>
      </c>
      <c r="I29" s="98">
        <v>4.88</v>
      </c>
      <c r="J29" s="98">
        <v>5.04</v>
      </c>
      <c r="K29" s="98"/>
      <c r="L29" s="98"/>
      <c r="M29" s="423"/>
      <c r="N29" s="318">
        <v>5.26</v>
      </c>
      <c r="O29" s="285" t="str">
        <f t="shared" si="0"/>
        <v>1юн</v>
      </c>
      <c r="P29" s="332" t="str">
        <f>VLOOKUP(B29,'Уч юн'!$A$3:$G$780,7,FALSE)</f>
        <v>Горошанский Г.В.</v>
      </c>
      <c r="Q29" s="328"/>
      <c r="R29" s="328"/>
      <c r="S29" s="328"/>
      <c r="T29" s="420"/>
      <c r="U29" s="328"/>
      <c r="V29" s="328"/>
      <c r="W29" s="328"/>
      <c r="X29" s="328"/>
      <c r="Y29" s="328"/>
      <c r="Z29" s="320"/>
      <c r="AF29" s="174"/>
    </row>
    <row r="30" spans="1:38" s="159" customFormat="1" ht="17.25" customHeight="1" x14ac:dyDescent="0.2">
      <c r="A30" s="281">
        <v>18</v>
      </c>
      <c r="B30" s="282">
        <v>145</v>
      </c>
      <c r="C30" s="152" t="str">
        <f>VLOOKUP(B30,'Уч юн'!$A$3:$G$780,2,FALSE)</f>
        <v xml:space="preserve">Николаев Евгений </v>
      </c>
      <c r="D30" s="283" t="str">
        <f>VLOOKUP(B30,'Уч юн'!$A$3:$G$780,3,FALSE)</f>
        <v>2005</v>
      </c>
      <c r="E30" s="281"/>
      <c r="F30" s="152" t="str">
        <f>VLOOKUP(B30,'Уч юн'!$A$3:$G$780,5,FALSE)</f>
        <v>Нижегородская</v>
      </c>
      <c r="G30" s="332" t="str">
        <f>VLOOKUP(B30,'Уч юн'!$A$3:$G$780,6,FALSE)</f>
        <v>ДЮЦ "Спартак"</v>
      </c>
      <c r="H30" s="94" t="s">
        <v>809</v>
      </c>
      <c r="I30" s="94">
        <v>3.87</v>
      </c>
      <c r="J30" s="94">
        <v>5.16</v>
      </c>
      <c r="K30" s="94"/>
      <c r="L30" s="94"/>
      <c r="M30" s="419"/>
      <c r="N30" s="318">
        <v>5.16</v>
      </c>
      <c r="O30" s="285" t="str">
        <f t="shared" si="0"/>
        <v>1юн</v>
      </c>
      <c r="P30" s="332" t="str">
        <f>VLOOKUP(B30,'Уч юн'!$A$3:$G$780,7,FALSE)</f>
        <v>Горошанский Г.В.</v>
      </c>
      <c r="Q30" s="329"/>
      <c r="R30" s="329"/>
      <c r="S30" s="329"/>
      <c r="T30" s="420"/>
      <c r="U30" s="329"/>
      <c r="V30" s="329"/>
      <c r="W30" s="329"/>
      <c r="X30" s="329"/>
      <c r="Y30" s="329"/>
      <c r="Z30" s="320"/>
      <c r="AA30" s="169"/>
      <c r="AB30" s="165"/>
    </row>
    <row r="31" spans="1:38" s="159" customFormat="1" ht="17.25" customHeight="1" x14ac:dyDescent="0.2">
      <c r="A31" s="281">
        <v>19</v>
      </c>
      <c r="B31" s="282">
        <v>135</v>
      </c>
      <c r="C31" s="152" t="str">
        <f>VLOOKUP(B31,'Уч юн'!$A$3:$G$780,2,FALSE)</f>
        <v>Воротников Ярослав</v>
      </c>
      <c r="D31" s="283" t="str">
        <f>VLOOKUP(B31,'Уч юн'!$A$3:$G$780,3,FALSE)</f>
        <v>2005</v>
      </c>
      <c r="E31" s="281" t="str">
        <f>VLOOKUP(B31,'Уч юн'!$A$3:$G$780,4,FALSE)</f>
        <v>2</v>
      </c>
      <c r="F31" s="152" t="str">
        <f>VLOOKUP(B31,'Уч юн'!$A$3:$G$780,5,FALSE)</f>
        <v>Ростовская</v>
      </c>
      <c r="G31" s="332"/>
      <c r="H31" s="98" t="s">
        <v>809</v>
      </c>
      <c r="I31" s="98">
        <v>5.16</v>
      </c>
      <c r="J31" s="98">
        <v>5.04</v>
      </c>
      <c r="K31" s="98"/>
      <c r="L31" s="98"/>
      <c r="M31" s="423"/>
      <c r="N31" s="318">
        <v>5.16</v>
      </c>
      <c r="O31" s="285" t="str">
        <f t="shared" si="0"/>
        <v>1юн</v>
      </c>
      <c r="P31" s="332" t="str">
        <f>VLOOKUP(B31,'Уч юн'!$A$3:$G$780,7,FALSE)</f>
        <v>Каргин С.В.</v>
      </c>
      <c r="Q31" s="328"/>
      <c r="R31" s="328"/>
      <c r="S31" s="328"/>
      <c r="T31" s="420"/>
      <c r="U31" s="328"/>
      <c r="V31" s="328"/>
      <c r="W31" s="328"/>
      <c r="X31" s="328"/>
      <c r="Y31" s="328"/>
      <c r="Z31" s="320"/>
      <c r="AA31" s="167"/>
      <c r="AB31" s="160"/>
      <c r="AF31" s="174"/>
    </row>
    <row r="32" spans="1:38" s="159" customFormat="1" ht="17.25" customHeight="1" x14ac:dyDescent="0.2">
      <c r="A32" s="281">
        <v>20</v>
      </c>
      <c r="B32" s="282">
        <v>100</v>
      </c>
      <c r="C32" s="152" t="str">
        <f>VLOOKUP(B32,'Уч юн'!$A$3:$G$780,2,FALSE)</f>
        <v>Вторушкин Владислав</v>
      </c>
      <c r="D32" s="283" t="str">
        <f>VLOOKUP(B32,'Уч юн'!$A$3:$G$780,3,FALSE)</f>
        <v>2004</v>
      </c>
      <c r="E32" s="281" t="str">
        <f>VLOOKUP(B32,'Уч юн'!$A$3:$G$780,4,FALSE)</f>
        <v>2</v>
      </c>
      <c r="F32" s="152" t="str">
        <f>VLOOKUP(B32,'Уч юн'!$A$3:$G$780,5,FALSE)</f>
        <v>Оренбургская</v>
      </c>
      <c r="G32" s="332" t="str">
        <f>VLOOKUP(B32,'Уч юн'!$A$3:$G$780,6,FALSE)</f>
        <v>Ташлинская ДЮСШ</v>
      </c>
      <c r="H32" s="425" t="s">
        <v>822</v>
      </c>
      <c r="I32" s="425" t="s">
        <v>823</v>
      </c>
      <c r="J32" s="425" t="s">
        <v>824</v>
      </c>
      <c r="K32" s="425"/>
      <c r="L32" s="425"/>
      <c r="M32" s="421"/>
      <c r="N32" s="318">
        <v>5.12</v>
      </c>
      <c r="O32" s="285" t="str">
        <f t="shared" si="0"/>
        <v>1юн</v>
      </c>
      <c r="P32" s="332" t="str">
        <f>VLOOKUP(B32,'Уч юн'!$A$3:$G$780,7,FALSE)</f>
        <v>Тумакова И.В.</v>
      </c>
      <c r="Q32" s="152"/>
      <c r="R32" s="152"/>
      <c r="S32" s="152"/>
      <c r="T32" s="323"/>
      <c r="U32" s="152"/>
      <c r="V32" s="152"/>
      <c r="W32" s="152"/>
      <c r="X32" s="152"/>
      <c r="Y32" s="152"/>
      <c r="Z32" s="323"/>
    </row>
    <row r="33" spans="1:38" s="159" customFormat="1" ht="17.25" customHeight="1" x14ac:dyDescent="0.2">
      <c r="A33" s="281">
        <v>21</v>
      </c>
      <c r="B33" s="282">
        <v>481</v>
      </c>
      <c r="C33" s="152" t="str">
        <f>VLOOKUP(B33,'Уч юн'!$A$3:$G$780,2,FALSE)</f>
        <v>Летов Максим</v>
      </c>
      <c r="D33" s="283" t="str">
        <f>VLOOKUP(B33,'Уч юн'!$A$3:$G$780,3,FALSE)</f>
        <v>2004</v>
      </c>
      <c r="E33" s="281" t="str">
        <f>VLOOKUP(B33,'Уч юн'!$A$3:$G$780,4,FALSE)</f>
        <v>3</v>
      </c>
      <c r="F33" s="152" t="str">
        <f>VLOOKUP(B33,'Уч юн'!$A$3:$G$780,5,FALSE)</f>
        <v>Кировская</v>
      </c>
      <c r="G33" s="332" t="str">
        <f>VLOOKUP(B33,'Уч юн'!$A$3:$G$780,6,FALSE)</f>
        <v>СШ№2</v>
      </c>
      <c r="H33" s="425">
        <v>4.28</v>
      </c>
      <c r="I33" s="425">
        <v>5.03</v>
      </c>
      <c r="J33" s="425">
        <v>5.0199999999999996</v>
      </c>
      <c r="K33" s="425"/>
      <c r="L33" s="425"/>
      <c r="M33" s="421"/>
      <c r="N33" s="318">
        <v>5.03</v>
      </c>
      <c r="O33" s="285" t="str">
        <f t="shared" si="0"/>
        <v>1юн</v>
      </c>
      <c r="P33" s="332" t="str">
        <f>VLOOKUP(B33,'Уч юн'!$A$3:$G$780,7,FALSE)</f>
        <v>Рябова Э.Б.</v>
      </c>
      <c r="Q33" s="288"/>
      <c r="R33" s="288"/>
      <c r="S33" s="288"/>
      <c r="T33" s="324"/>
      <c r="U33" s="288"/>
      <c r="V33" s="288"/>
      <c r="W33" s="288"/>
      <c r="X33" s="288"/>
      <c r="Y33" s="288"/>
      <c r="Z33" s="324"/>
    </row>
    <row r="34" spans="1:38" s="159" customFormat="1" ht="17.25" customHeight="1" x14ac:dyDescent="0.25">
      <c r="A34" s="281">
        <v>22</v>
      </c>
      <c r="B34" s="282">
        <v>732</v>
      </c>
      <c r="C34" s="152" t="str">
        <f>VLOOKUP(B34,'Уч юн'!$A$3:$G$780,2,FALSE)</f>
        <v>Купцов Сергей</v>
      </c>
      <c r="D34" s="283" t="str">
        <f>VLOOKUP(B34,'Уч юн'!$A$3:$G$780,3,FALSE)</f>
        <v>2005</v>
      </c>
      <c r="E34" s="281" t="str">
        <f>VLOOKUP(B34,'Уч юн'!$A$3:$G$780,4,FALSE)</f>
        <v>3</v>
      </c>
      <c r="F34" s="152" t="str">
        <f>VLOOKUP(B34,'Уч юн'!$A$3:$G$780,5,FALSE)</f>
        <v>Пензенская</v>
      </c>
      <c r="G34" s="332" t="str">
        <f>VLOOKUP(B34,'Уч юн'!$A$3:$G$780,6,FALSE)</f>
        <v>СШ№6, Гимназия №44</v>
      </c>
      <c r="H34" s="425" t="s">
        <v>843</v>
      </c>
      <c r="I34" s="425" t="s">
        <v>805</v>
      </c>
      <c r="J34" s="425" t="s">
        <v>805</v>
      </c>
      <c r="K34" s="425"/>
      <c r="L34" s="425"/>
      <c r="M34" s="421"/>
      <c r="N34" s="422">
        <v>4.76</v>
      </c>
      <c r="O34" s="269" t="str">
        <f t="shared" si="0"/>
        <v>2юн</v>
      </c>
      <c r="P34" s="332" t="str">
        <f>VLOOKUP(B34,'Уч юн'!$A$3:$G$780,7,FALSE)</f>
        <v>Беляев С.Н.</v>
      </c>
      <c r="Q34" s="152"/>
      <c r="R34" s="152"/>
      <c r="S34" s="152"/>
      <c r="T34" s="323"/>
      <c r="U34" s="152"/>
      <c r="V34" s="152"/>
      <c r="W34" s="152"/>
      <c r="X34" s="152"/>
      <c r="Y34" s="152"/>
      <c r="Z34" s="323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</row>
    <row r="35" spans="1:38" s="106" customFormat="1" x14ac:dyDescent="0.25">
      <c r="A35" s="281">
        <v>23</v>
      </c>
      <c r="B35" s="282">
        <v>168</v>
      </c>
      <c r="C35" s="152" t="str">
        <f>VLOOKUP(B35,'Уч юн'!$A$3:$G$780,2,FALSE)</f>
        <v>Куракин Ярослав</v>
      </c>
      <c r="D35" s="283" t="str">
        <f>VLOOKUP(B35,'Уч юн'!$A$3:$G$780,3,FALSE)</f>
        <v>2005</v>
      </c>
      <c r="E35" s="281"/>
      <c r="F35" s="152" t="str">
        <f>VLOOKUP(B35,'Уч юн'!$A$3:$G$780,5,FALSE)</f>
        <v>Тамбовская</v>
      </c>
      <c r="G35" s="332"/>
      <c r="H35" s="425">
        <v>3.77</v>
      </c>
      <c r="I35" s="425">
        <v>4.47</v>
      </c>
      <c r="J35" s="425">
        <v>4.58</v>
      </c>
      <c r="K35" s="425"/>
      <c r="L35" s="425"/>
      <c r="M35" s="421"/>
      <c r="N35" s="318">
        <v>4.58</v>
      </c>
      <c r="O35" s="285" t="str">
        <f t="shared" si="0"/>
        <v>2юн</v>
      </c>
      <c r="P35" s="332" t="str">
        <f>VLOOKUP(B35,'Уч юн'!$A$3:$G$780,7,FALSE)</f>
        <v>Попова О.Ф.</v>
      </c>
      <c r="Q35" s="288"/>
      <c r="R35" s="288"/>
      <c r="S35" s="288"/>
      <c r="T35" s="324"/>
      <c r="U35" s="288"/>
      <c r="V35" s="288"/>
      <c r="W35" s="288"/>
      <c r="X35" s="288"/>
      <c r="Y35" s="288"/>
      <c r="Z35" s="324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s="106" customFormat="1" x14ac:dyDescent="0.25">
      <c r="A36" s="281">
        <v>24</v>
      </c>
      <c r="B36" s="282">
        <v>730</v>
      </c>
      <c r="C36" s="152" t="str">
        <f>VLOOKUP(B36,'Уч юн'!$A$3:$G$780,2,FALSE)</f>
        <v>Баркунов Антон</v>
      </c>
      <c r="D36" s="283" t="str">
        <f>VLOOKUP(B36,'Уч юн'!$A$3:$G$780,3,FALSE)</f>
        <v>2005</v>
      </c>
      <c r="E36" s="281" t="str">
        <f>VLOOKUP(B36,'Уч юн'!$A$3:$G$780,4,FALSE)</f>
        <v>2ю</v>
      </c>
      <c r="F36" s="152" t="str">
        <f>VLOOKUP(B36,'Уч юн'!$A$3:$G$780,5,FALSE)</f>
        <v>Пензенская</v>
      </c>
      <c r="G36" s="332" t="str">
        <f>VLOOKUP(B36,'Уч юн'!$A$3:$G$780,6,FALSE)</f>
        <v>СШ№6, Гимназия №44</v>
      </c>
      <c r="H36" s="425" t="s">
        <v>845</v>
      </c>
      <c r="I36" s="425" t="s">
        <v>846</v>
      </c>
      <c r="J36" s="425" t="s">
        <v>847</v>
      </c>
      <c r="K36" s="425"/>
      <c r="L36" s="425"/>
      <c r="M36" s="421"/>
      <c r="N36" s="422">
        <v>4.46</v>
      </c>
      <c r="O36" s="269" t="str">
        <f t="shared" si="0"/>
        <v>3юн</v>
      </c>
      <c r="P36" s="332" t="str">
        <f>VLOOKUP(B36,'Уч юн'!$A$3:$G$780,7,FALSE)</f>
        <v>Беляев С.Н.</v>
      </c>
      <c r="Q36" s="152"/>
      <c r="R36" s="152"/>
      <c r="S36" s="152"/>
      <c r="T36" s="323"/>
      <c r="U36" s="152"/>
      <c r="V36" s="152"/>
      <c r="W36" s="152"/>
      <c r="X36" s="152"/>
      <c r="Y36" s="152"/>
      <c r="Z36" s="323"/>
    </row>
    <row r="37" spans="1:38" s="106" customFormat="1" x14ac:dyDescent="0.25">
      <c r="A37" s="281">
        <v>25</v>
      </c>
      <c r="B37" s="282">
        <v>731</v>
      </c>
      <c r="C37" s="152" t="str">
        <f>VLOOKUP(B37,'Уч юн'!$A$3:$G$780,2,FALSE)</f>
        <v>Акопян Антон</v>
      </c>
      <c r="D37" s="283" t="str">
        <f>VLOOKUP(B37,'Уч юн'!$A$3:$G$780,3,FALSE)</f>
        <v>2005</v>
      </c>
      <c r="E37" s="281" t="str">
        <f>VLOOKUP(B37,'Уч юн'!$A$3:$G$780,4,FALSE)</f>
        <v>2ю</v>
      </c>
      <c r="F37" s="152" t="str">
        <f>VLOOKUP(B37,'Уч юн'!$A$3:$G$780,5,FALSE)</f>
        <v>Пензенская</v>
      </c>
      <c r="G37" s="332" t="str">
        <f>VLOOKUP(B37,'Уч юн'!$A$3:$G$780,6,FALSE)</f>
        <v>СШ№6, Гимназия №44</v>
      </c>
      <c r="H37" s="425" t="s">
        <v>805</v>
      </c>
      <c r="I37" s="425" t="s">
        <v>805</v>
      </c>
      <c r="J37" s="425" t="s">
        <v>844</v>
      </c>
      <c r="K37" s="425"/>
      <c r="L37" s="425"/>
      <c r="M37" s="421"/>
      <c r="N37" s="422">
        <v>4</v>
      </c>
      <c r="O37" s="269" t="str">
        <f t="shared" si="0"/>
        <v>3юн</v>
      </c>
      <c r="P37" s="332" t="str">
        <f>VLOOKUP(B37,'Уч юн'!$A$3:$G$780,7,FALSE)</f>
        <v>Беляев С.Н.</v>
      </c>
      <c r="Q37" s="152"/>
      <c r="R37" s="152"/>
      <c r="S37" s="152"/>
      <c r="T37" s="323"/>
      <c r="U37" s="152"/>
      <c r="V37" s="152"/>
      <c r="W37" s="152"/>
      <c r="X37" s="152"/>
      <c r="Y37" s="152"/>
      <c r="Z37" s="323"/>
    </row>
    <row r="38" spans="1:38" s="106" customFormat="1" x14ac:dyDescent="0.25">
      <c r="A38" s="281"/>
      <c r="B38" s="282">
        <v>143</v>
      </c>
      <c r="C38" s="152" t="str">
        <f>VLOOKUP(B38,'Уч юн'!$A$3:$G$780,2,FALSE)</f>
        <v>Смирнов Кирилл</v>
      </c>
      <c r="D38" s="283" t="str">
        <f>VLOOKUP(B38,'Уч юн'!$A$3:$G$780,3,FALSE)</f>
        <v>2004</v>
      </c>
      <c r="E38" s="281"/>
      <c r="F38" s="152" t="str">
        <f>VLOOKUP(B38,'Уч юн'!$A$3:$G$780,5,FALSE)</f>
        <v>Нижегородская</v>
      </c>
      <c r="G38" s="332" t="str">
        <f>VLOOKUP(B38,'Уч юн'!$A$3:$G$780,6,FALSE)</f>
        <v>ДЮЦ "Спартак"</v>
      </c>
      <c r="H38" s="98"/>
      <c r="I38" s="98"/>
      <c r="J38" s="98"/>
      <c r="K38" s="98"/>
      <c r="L38" s="98"/>
      <c r="M38" s="423"/>
      <c r="N38" s="318" t="s">
        <v>659</v>
      </c>
      <c r="O38" s="285"/>
      <c r="P38" s="332" t="str">
        <f>VLOOKUP(B38,'Уч юн'!$A$3:$G$780,7,FALSE)</f>
        <v>Горошанский Г.В.</v>
      </c>
      <c r="Q38" s="328"/>
      <c r="R38" s="328"/>
      <c r="S38" s="328"/>
      <c r="T38" s="420"/>
      <c r="U38" s="328"/>
      <c r="V38" s="328"/>
      <c r="W38" s="328"/>
      <c r="X38" s="328"/>
      <c r="Y38" s="328"/>
      <c r="Z38" s="320"/>
      <c r="AA38" s="164"/>
      <c r="AB38" s="160"/>
      <c r="AC38" s="159"/>
      <c r="AD38" s="159"/>
      <c r="AE38" s="159"/>
      <c r="AF38" s="174"/>
      <c r="AG38" s="159"/>
      <c r="AH38" s="159"/>
      <c r="AI38" s="159"/>
      <c r="AJ38" s="159"/>
      <c r="AK38" s="159"/>
      <c r="AL38" s="159"/>
    </row>
    <row r="39" spans="1:38" s="106" customFormat="1" x14ac:dyDescent="0.25">
      <c r="A39" s="120"/>
      <c r="B39" s="282">
        <v>371</v>
      </c>
      <c r="C39" s="152" t="str">
        <f>VLOOKUP(B39,'Уч юн'!$A$3:$G$780,2,FALSE)</f>
        <v>Щербинин Давид</v>
      </c>
      <c r="D39" s="283" t="str">
        <f>VLOOKUP(B39,'Уч юн'!$A$3:$G$780,3,FALSE)</f>
        <v>2005</v>
      </c>
      <c r="E39" s="281" t="str">
        <f>VLOOKUP(B39,'Уч юн'!$A$3:$G$780,4,FALSE)</f>
        <v>2</v>
      </c>
      <c r="F39" s="152" t="str">
        <f>VLOOKUP(B39,'Уч юн'!$A$3:$G$780,5,FALSE)</f>
        <v>Рязанская</v>
      </c>
      <c r="G39" s="332" t="str">
        <f>VLOOKUP(B39,'Уч юн'!$A$3:$G$780,6,FALSE)</f>
        <v>СДЮСШОР "Юность"</v>
      </c>
      <c r="H39" s="425"/>
      <c r="I39" s="425"/>
      <c r="J39" s="425"/>
      <c r="K39" s="425"/>
      <c r="L39" s="425"/>
      <c r="M39" s="421"/>
      <c r="N39" s="422" t="s">
        <v>659</v>
      </c>
      <c r="O39" s="269"/>
      <c r="P39" s="332" t="str">
        <f>VLOOKUP(B39,'Уч юн'!$A$3:$G$780,7,FALSE)</f>
        <v>Юкин В.В.</v>
      </c>
      <c r="Q39" s="152"/>
      <c r="R39" s="152"/>
      <c r="S39" s="152"/>
      <c r="T39" s="323"/>
      <c r="U39" s="152"/>
      <c r="V39" s="152"/>
      <c r="W39" s="152"/>
      <c r="X39" s="152"/>
      <c r="Y39" s="152"/>
      <c r="Z39" s="323"/>
    </row>
    <row r="40" spans="1:38" s="106" customFormat="1" ht="15.75" customHeight="1" x14ac:dyDescent="0.25">
      <c r="A40" s="556" t="s">
        <v>341</v>
      </c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87"/>
      <c r="AB40" s="87"/>
      <c r="AC40" s="88"/>
      <c r="AD40" s="81"/>
      <c r="AE40" s="81"/>
      <c r="AF40" s="81"/>
      <c r="AG40" s="81"/>
      <c r="AH40" s="81"/>
      <c r="AI40" s="81"/>
      <c r="AJ40" s="81"/>
      <c r="AK40" s="81"/>
      <c r="AL40" s="81"/>
    </row>
    <row r="41" spans="1:38" s="35" customFormat="1" ht="15.75" customHeight="1" x14ac:dyDescent="0.25">
      <c r="A41" s="552" t="s">
        <v>44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87"/>
      <c r="AB41" s="87"/>
      <c r="AC41" s="88"/>
      <c r="AD41" s="87"/>
      <c r="AE41" s="14"/>
      <c r="AF41" s="40"/>
      <c r="AG41" s="106"/>
      <c r="AH41" s="106"/>
      <c r="AI41" s="106"/>
      <c r="AJ41" s="106"/>
      <c r="AK41" s="106"/>
      <c r="AL41" s="106"/>
    </row>
    <row r="42" spans="1:38" s="47" customFormat="1" ht="15.75" customHeight="1" x14ac:dyDescent="0.25">
      <c r="A42" s="51"/>
      <c r="B42" s="84"/>
      <c r="C42" s="55"/>
      <c r="D42" s="144"/>
      <c r="E42" s="54"/>
      <c r="F42" s="50"/>
      <c r="G42" s="411"/>
      <c r="H42" s="407"/>
      <c r="I42" s="407"/>
      <c r="J42" s="407"/>
      <c r="K42" s="572" t="s">
        <v>671</v>
      </c>
      <c r="L42" s="572"/>
      <c r="M42" s="572"/>
      <c r="N42" s="572"/>
      <c r="O42" s="572"/>
      <c r="P42" s="401" t="s">
        <v>670</v>
      </c>
      <c r="U42" s="622" t="s">
        <v>647</v>
      </c>
      <c r="V42" s="622"/>
      <c r="W42" s="622"/>
      <c r="AA42" s="59"/>
      <c r="AB42" s="27"/>
      <c r="AC42" s="39"/>
      <c r="AD42" s="14"/>
      <c r="AE42" s="14"/>
      <c r="AF42" s="40"/>
      <c r="AG42" s="131"/>
      <c r="AH42" s="131"/>
      <c r="AI42" s="131"/>
      <c r="AJ42" s="131"/>
      <c r="AK42" s="131"/>
      <c r="AL42" s="131"/>
    </row>
    <row r="43" spans="1:38" s="48" customFormat="1" ht="18" customHeight="1" x14ac:dyDescent="0.2">
      <c r="A43" s="608" t="s">
        <v>1</v>
      </c>
      <c r="B43" s="608" t="s">
        <v>20</v>
      </c>
      <c r="C43" s="608" t="s">
        <v>2</v>
      </c>
      <c r="D43" s="613" t="s">
        <v>3</v>
      </c>
      <c r="E43" s="608" t="s">
        <v>4</v>
      </c>
      <c r="F43" s="608" t="s">
        <v>5</v>
      </c>
      <c r="G43" s="617" t="s">
        <v>6</v>
      </c>
      <c r="H43" s="619" t="s">
        <v>672</v>
      </c>
      <c r="I43" s="620"/>
      <c r="J43" s="620"/>
      <c r="K43" s="620"/>
      <c r="L43" s="620"/>
      <c r="M43" s="621"/>
      <c r="N43" s="618" t="s">
        <v>10</v>
      </c>
      <c r="O43" s="608" t="s">
        <v>17</v>
      </c>
      <c r="P43" s="617" t="s">
        <v>9</v>
      </c>
      <c r="Q43" s="614" t="s">
        <v>45</v>
      </c>
      <c r="R43" s="614"/>
      <c r="S43" s="614"/>
      <c r="T43" s="614"/>
      <c r="U43" s="614"/>
      <c r="V43" s="614"/>
      <c r="W43" s="614"/>
      <c r="X43" s="614" t="s">
        <v>11</v>
      </c>
      <c r="Y43" s="615" t="s">
        <v>1</v>
      </c>
      <c r="Z43" s="616" t="s">
        <v>36</v>
      </c>
      <c r="AA43" s="172"/>
      <c r="AB43" s="173"/>
      <c r="AC43" s="45"/>
      <c r="AD43" s="44"/>
      <c r="AE43" s="44"/>
      <c r="AF43" s="45"/>
      <c r="AG43" s="44"/>
      <c r="AH43" s="44"/>
      <c r="AI43" s="44"/>
      <c r="AJ43" s="44"/>
      <c r="AK43" s="44"/>
      <c r="AL43" s="44"/>
    </row>
    <row r="44" spans="1:38" s="48" customFormat="1" ht="17.25" customHeight="1" x14ac:dyDescent="0.2">
      <c r="A44" s="608"/>
      <c r="B44" s="608"/>
      <c r="C44" s="608"/>
      <c r="D44" s="613"/>
      <c r="E44" s="608"/>
      <c r="F44" s="608"/>
      <c r="G44" s="617"/>
      <c r="H44" s="185">
        <v>1</v>
      </c>
      <c r="I44" s="185">
        <v>2</v>
      </c>
      <c r="J44" s="185">
        <v>3</v>
      </c>
      <c r="K44" s="185">
        <v>4</v>
      </c>
      <c r="L44" s="185">
        <v>5</v>
      </c>
      <c r="M44" s="185">
        <v>6</v>
      </c>
      <c r="N44" s="618"/>
      <c r="O44" s="608"/>
      <c r="P44" s="617"/>
      <c r="Q44" s="315">
        <v>1</v>
      </c>
      <c r="R44" s="315">
        <v>2</v>
      </c>
      <c r="S44" s="315">
        <v>3</v>
      </c>
      <c r="T44" s="316"/>
      <c r="U44" s="315">
        <v>4</v>
      </c>
      <c r="V44" s="315">
        <v>5</v>
      </c>
      <c r="W44" s="315">
        <v>6</v>
      </c>
      <c r="X44" s="614"/>
      <c r="Y44" s="615"/>
      <c r="Z44" s="616"/>
      <c r="AA44" s="172"/>
      <c r="AB44" s="173"/>
      <c r="AC44" s="45"/>
      <c r="AD44" s="44"/>
      <c r="AE44" s="44"/>
      <c r="AF44" s="45"/>
      <c r="AG44" s="44"/>
      <c r="AH44" s="44"/>
      <c r="AI44" s="44"/>
      <c r="AJ44" s="44"/>
      <c r="AK44" s="44"/>
      <c r="AL44" s="44"/>
    </row>
    <row r="45" spans="1:38" s="159" customFormat="1" ht="16.5" customHeight="1" x14ac:dyDescent="0.2">
      <c r="A45" s="281">
        <v>1</v>
      </c>
      <c r="B45" s="282">
        <v>398</v>
      </c>
      <c r="C45" s="152" t="str">
        <f>VLOOKUP(B45,'Уч юн'!$A$3:$G$780,2,FALSE)</f>
        <v>Шепелев Александр</v>
      </c>
      <c r="D45" s="283" t="str">
        <f>VLOOKUP(B45,'Уч юн'!$A$3:$G$780,3,FALSE)</f>
        <v>2006</v>
      </c>
      <c r="E45" s="281" t="str">
        <f>VLOOKUP(B45,'Уч юн'!$A$3:$G$780,4,FALSE)</f>
        <v>3</v>
      </c>
      <c r="F45" s="152" t="str">
        <f>VLOOKUP(B45,'Уч юн'!$A$3:$G$780,5,FALSE)</f>
        <v>Ульяновская</v>
      </c>
      <c r="G45" s="332" t="str">
        <f>VLOOKUP(B45,'Уч юн'!$A$3:$G$780,6,FALSE)</f>
        <v>ССШОР по л/а</v>
      </c>
      <c r="H45" s="317">
        <v>5.55</v>
      </c>
      <c r="I45" s="317">
        <v>5.58</v>
      </c>
      <c r="J45" s="317">
        <v>5.85</v>
      </c>
      <c r="K45" s="317">
        <v>5.31</v>
      </c>
      <c r="L45" s="317" t="s">
        <v>667</v>
      </c>
      <c r="M45" s="317">
        <v>5.44</v>
      </c>
      <c r="N45" s="318">
        <v>5.85</v>
      </c>
      <c r="O45" s="285">
        <f t="shared" ref="O45:O52" si="1">LOOKUP(N45,$AA$1:$AK$1,$AA$2:$AK$2)</f>
        <v>3</v>
      </c>
      <c r="P45" s="332" t="str">
        <f>VLOOKUP(B45,'Уч юн'!$A$3:$G$780,7,FALSE)</f>
        <v>Минюкевич М.В.</v>
      </c>
      <c r="Q45" s="317">
        <v>5.55</v>
      </c>
      <c r="R45" s="317">
        <v>5.58</v>
      </c>
      <c r="S45" s="317">
        <v>5.85</v>
      </c>
      <c r="T45" s="319"/>
      <c r="U45" s="317">
        <v>5.31</v>
      </c>
      <c r="V45" s="317" t="s">
        <v>667</v>
      </c>
      <c r="W45" s="317">
        <v>5.44</v>
      </c>
      <c r="X45" s="152"/>
      <c r="Y45" s="152"/>
      <c r="Z45" s="320"/>
      <c r="AA45" s="169"/>
      <c r="AB45" s="165"/>
    </row>
    <row r="46" spans="1:38" s="159" customFormat="1" ht="16.5" customHeight="1" x14ac:dyDescent="0.2">
      <c r="A46" s="281">
        <v>2</v>
      </c>
      <c r="B46" s="282">
        <v>298</v>
      </c>
      <c r="C46" s="152" t="str">
        <f>VLOOKUP(B46,'Уч юн'!$A$3:$G$780,2,FALSE)</f>
        <v>Маркелов Артем</v>
      </c>
      <c r="D46" s="283" t="str">
        <f>VLOOKUP(B46,'Уч юн'!$A$3:$G$780,3,FALSE)</f>
        <v>2006</v>
      </c>
      <c r="E46" s="281" t="str">
        <f>VLOOKUP(B46,'Уч юн'!$A$3:$G$780,4,FALSE)</f>
        <v>1ю</v>
      </c>
      <c r="F46" s="152" t="str">
        <f>VLOOKUP(B46,'Уч юн'!$A$3:$G$780,5,FALSE)</f>
        <v>Саратовская</v>
      </c>
      <c r="G46" s="332" t="str">
        <f>VLOOKUP(B46,'Уч юн'!$A$3:$G$780,6,FALSE)</f>
        <v>СШОР№6</v>
      </c>
      <c r="H46" s="321">
        <v>5.35</v>
      </c>
      <c r="I46" s="321">
        <v>5.46</v>
      </c>
      <c r="J46" s="321" t="s">
        <v>668</v>
      </c>
      <c r="K46" s="321" t="s">
        <v>668</v>
      </c>
      <c r="L46" s="321" t="s">
        <v>668</v>
      </c>
      <c r="M46" s="321" t="s">
        <v>668</v>
      </c>
      <c r="N46" s="318">
        <v>5.46</v>
      </c>
      <c r="O46" s="285" t="str">
        <f t="shared" si="1"/>
        <v>1юн</v>
      </c>
      <c r="P46" s="332" t="str">
        <f>VLOOKUP(B46,'Уч юн'!$A$3:$G$780,7,FALSE)</f>
        <v>Хозяшева С.А.</v>
      </c>
      <c r="Q46" s="321">
        <v>5.35</v>
      </c>
      <c r="R46" s="321">
        <v>5.46</v>
      </c>
      <c r="S46" s="321" t="s">
        <v>668</v>
      </c>
      <c r="T46" s="322"/>
      <c r="U46" s="321" t="s">
        <v>668</v>
      </c>
      <c r="V46" s="321" t="s">
        <v>668</v>
      </c>
      <c r="W46" s="321" t="s">
        <v>668</v>
      </c>
      <c r="X46" s="152"/>
      <c r="Y46" s="152"/>
      <c r="Z46" s="323"/>
    </row>
    <row r="47" spans="1:38" s="159" customFormat="1" ht="16.5" customHeight="1" x14ac:dyDescent="0.2">
      <c r="A47" s="281">
        <v>3</v>
      </c>
      <c r="B47" s="282">
        <v>115</v>
      </c>
      <c r="C47" s="152" t="str">
        <f>VLOOKUP(B47,'Уч юн'!$A$3:$G$780,2,FALSE)</f>
        <v>Серебряков Иван</v>
      </c>
      <c r="D47" s="283" t="str">
        <f>VLOOKUP(B47,'Уч юн'!$A$3:$G$780,3,FALSE)</f>
        <v>2006</v>
      </c>
      <c r="E47" s="281" t="str">
        <f>VLOOKUP(B47,'Уч юн'!$A$3:$G$780,4,FALSE)</f>
        <v>1ю</v>
      </c>
      <c r="F47" s="152" t="str">
        <f>VLOOKUP(B47,'Уч юн'!$A$3:$G$780,5,FALSE)</f>
        <v>Свердловская</v>
      </c>
      <c r="G47" s="332" t="str">
        <f>VLOOKUP(B47,'Уч юн'!$A$3:$G$780,6,FALSE)</f>
        <v>ДЮСШ№19</v>
      </c>
      <c r="H47" s="321">
        <v>4.9000000000000004</v>
      </c>
      <c r="I47" s="321">
        <v>4.93</v>
      </c>
      <c r="J47" s="321">
        <v>5.15</v>
      </c>
      <c r="K47" s="321" t="s">
        <v>668</v>
      </c>
      <c r="L47" s="321">
        <v>4.9000000000000004</v>
      </c>
      <c r="M47" s="321" t="s">
        <v>668</v>
      </c>
      <c r="N47" s="318">
        <v>5.15</v>
      </c>
      <c r="O47" s="285" t="str">
        <f t="shared" si="1"/>
        <v>1юн</v>
      </c>
      <c r="P47" s="332" t="str">
        <f>VLOOKUP(B47,'Уч юн'!$A$3:$G$780,7,FALSE)</f>
        <v>Килинкаров Р.М.</v>
      </c>
      <c r="Q47" s="321">
        <v>4.9000000000000004</v>
      </c>
      <c r="R47" s="321">
        <v>4.93</v>
      </c>
      <c r="S47" s="321">
        <v>5.15</v>
      </c>
      <c r="T47" s="322"/>
      <c r="U47" s="321" t="s">
        <v>668</v>
      </c>
      <c r="V47" s="321">
        <v>4.9000000000000004</v>
      </c>
      <c r="W47" s="321" t="s">
        <v>668</v>
      </c>
      <c r="X47" s="152"/>
      <c r="Y47" s="152"/>
      <c r="Z47" s="323"/>
    </row>
    <row r="48" spans="1:38" s="159" customFormat="1" ht="16.5" customHeight="1" x14ac:dyDescent="0.2">
      <c r="A48" s="281">
        <v>4</v>
      </c>
      <c r="B48" s="282">
        <v>473</v>
      </c>
      <c r="C48" s="152" t="str">
        <f>VLOOKUP(B48,'Уч юн'!$A$3:$G$780,2,FALSE)</f>
        <v>Салмин Артем</v>
      </c>
      <c r="D48" s="283" t="str">
        <f>VLOOKUP(B48,'Уч юн'!$A$3:$G$780,3,FALSE)</f>
        <v>2006</v>
      </c>
      <c r="E48" s="281" t="str">
        <f>VLOOKUP(B48,'Уч юн'!$A$3:$G$780,4,FALSE)</f>
        <v>2ю</v>
      </c>
      <c r="F48" s="152" t="str">
        <f>VLOOKUP(B48,'Уч юн'!$A$3:$G$780,5,FALSE)</f>
        <v>Нижегородская</v>
      </c>
      <c r="G48" s="332" t="str">
        <f>VLOOKUP(B48,'Уч юн'!$A$3:$G$780,6,FALSE)</f>
        <v>ДЮСШ Салют</v>
      </c>
      <c r="H48" s="321" t="s">
        <v>668</v>
      </c>
      <c r="I48" s="321">
        <v>4.63</v>
      </c>
      <c r="J48" s="321">
        <v>4.67</v>
      </c>
      <c r="K48" s="321">
        <v>4.5999999999999996</v>
      </c>
      <c r="L48" s="321">
        <v>4.75</v>
      </c>
      <c r="M48" s="321">
        <v>4.51</v>
      </c>
      <c r="N48" s="318">
        <v>4.8499999999999996</v>
      </c>
      <c r="O48" s="285" t="str">
        <f t="shared" si="1"/>
        <v>2юн</v>
      </c>
      <c r="P48" s="332" t="str">
        <f>VLOOKUP(B48,'Уч юн'!$A$3:$G$780,7,FALSE)</f>
        <v>Анисимов А.Н.</v>
      </c>
      <c r="Q48" s="321" t="s">
        <v>668</v>
      </c>
      <c r="R48" s="321">
        <v>4.63</v>
      </c>
      <c r="S48" s="321">
        <v>4.67</v>
      </c>
      <c r="T48" s="322"/>
      <c r="U48" s="321">
        <v>4.5999999999999996</v>
      </c>
      <c r="V48" s="321">
        <v>4.75</v>
      </c>
      <c r="W48" s="321">
        <v>4.51</v>
      </c>
      <c r="X48" s="288"/>
      <c r="Y48" s="288"/>
      <c r="Z48" s="324"/>
    </row>
    <row r="49" spans="1:32" s="159" customFormat="1" ht="16.5" customHeight="1" x14ac:dyDescent="0.2">
      <c r="A49" s="281">
        <v>5</v>
      </c>
      <c r="B49" s="282">
        <v>399</v>
      </c>
      <c r="C49" s="152" t="str">
        <f>VLOOKUP(B49,'Уч юн'!$A$3:$G$780,2,FALSE)</f>
        <v>Тарасов Максим</v>
      </c>
      <c r="D49" s="283" t="str">
        <f>VLOOKUP(B49,'Уч юн'!$A$3:$G$780,3,FALSE)</f>
        <v>2006</v>
      </c>
      <c r="E49" s="281" t="str">
        <f>VLOOKUP(B49,'Уч юн'!$A$3:$G$780,4,FALSE)</f>
        <v>1ю</v>
      </c>
      <c r="F49" s="152" t="str">
        <f>VLOOKUP(B49,'Уч юн'!$A$3:$G$780,5,FALSE)</f>
        <v>Ульяновская</v>
      </c>
      <c r="G49" s="332" t="str">
        <f>VLOOKUP(B49,'Уч юн'!$A$3:$G$780,6,FALSE)</f>
        <v>ССШОР по л/а</v>
      </c>
      <c r="H49" s="325" t="s">
        <v>668</v>
      </c>
      <c r="I49" s="325" t="s">
        <v>668</v>
      </c>
      <c r="J49" s="325">
        <v>4.6100000000000003</v>
      </c>
      <c r="K49" s="325">
        <v>4.75</v>
      </c>
      <c r="L49" s="325">
        <v>4.5</v>
      </c>
      <c r="M49" s="325">
        <v>4.76</v>
      </c>
      <c r="N49" s="318">
        <v>4.76</v>
      </c>
      <c r="O49" s="285" t="str">
        <f t="shared" si="1"/>
        <v>2юн</v>
      </c>
      <c r="P49" s="332" t="str">
        <f>VLOOKUP(B49,'Уч юн'!$A$3:$G$780,7,FALSE)</f>
        <v>Ларин С.А.</v>
      </c>
      <c r="Q49" s="325" t="s">
        <v>668</v>
      </c>
      <c r="R49" s="325" t="s">
        <v>668</v>
      </c>
      <c r="S49" s="325">
        <v>4.6100000000000003</v>
      </c>
      <c r="T49" s="319"/>
      <c r="U49" s="325">
        <v>4.75</v>
      </c>
      <c r="V49" s="325">
        <v>4.5</v>
      </c>
      <c r="W49" s="325">
        <v>4.76</v>
      </c>
      <c r="X49" s="326"/>
      <c r="Y49" s="326"/>
      <c r="Z49" s="320"/>
      <c r="AA49" s="164"/>
      <c r="AB49" s="160"/>
      <c r="AF49" s="174"/>
    </row>
    <row r="50" spans="1:32" s="159" customFormat="1" ht="16.5" customHeight="1" x14ac:dyDescent="0.2">
      <c r="A50" s="281">
        <v>6</v>
      </c>
      <c r="B50" s="282">
        <v>483</v>
      </c>
      <c r="C50" s="152" t="str">
        <f>VLOOKUP(B50,'Уч юн'!$A$3:$G$780,2,FALSE)</f>
        <v>Отгон Виктор</v>
      </c>
      <c r="D50" s="283" t="str">
        <f>VLOOKUP(B50,'Уч юн'!$A$3:$G$780,3,FALSE)</f>
        <v>2006</v>
      </c>
      <c r="E50" s="281" t="str">
        <f>VLOOKUP(B50,'Уч юн'!$A$3:$G$780,4,FALSE)</f>
        <v>1ю</v>
      </c>
      <c r="F50" s="152" t="str">
        <f>VLOOKUP(B50,'Уч юн'!$A$3:$G$780,5,FALSE)</f>
        <v>Кировская</v>
      </c>
      <c r="G50" s="332" t="str">
        <f>VLOOKUP(B50,'Уч юн'!$A$3:$G$780,6,FALSE)</f>
        <v>СШ№2</v>
      </c>
      <c r="H50" s="321">
        <v>4.5199999999999996</v>
      </c>
      <c r="I50" s="321">
        <v>4.51</v>
      </c>
      <c r="J50" s="321">
        <v>4.74</v>
      </c>
      <c r="K50" s="321" t="s">
        <v>668</v>
      </c>
      <c r="L50" s="321">
        <v>4.57</v>
      </c>
      <c r="M50" s="321">
        <v>4.38</v>
      </c>
      <c r="N50" s="318">
        <v>4.74</v>
      </c>
      <c r="O50" s="285" t="str">
        <f t="shared" si="1"/>
        <v>2юн</v>
      </c>
      <c r="P50" s="332" t="str">
        <f>VLOOKUP(B50,'Уч юн'!$A$3:$G$780,7,FALSE)</f>
        <v>Рябова Э.Б.</v>
      </c>
      <c r="Q50" s="321">
        <v>4.5199999999999996</v>
      </c>
      <c r="R50" s="321">
        <v>4.51</v>
      </c>
      <c r="S50" s="321">
        <v>4.74</v>
      </c>
      <c r="T50" s="322"/>
      <c r="U50" s="321" t="s">
        <v>668</v>
      </c>
      <c r="V50" s="321">
        <v>4.57</v>
      </c>
      <c r="W50" s="321">
        <v>4.38</v>
      </c>
      <c r="X50" s="288"/>
      <c r="Y50" s="288"/>
      <c r="Z50" s="324"/>
    </row>
    <row r="51" spans="1:32" s="159" customFormat="1" ht="16.5" customHeight="1" x14ac:dyDescent="0.2">
      <c r="A51" s="281">
        <v>7</v>
      </c>
      <c r="B51" s="282">
        <v>362</v>
      </c>
      <c r="C51" s="152" t="str">
        <f>VLOOKUP(B51,'Уч юн'!$A$3:$G$780,2,FALSE)</f>
        <v>Морковин Владислав</v>
      </c>
      <c r="D51" s="283" t="str">
        <f>VLOOKUP(B51,'Уч юн'!$A$3:$G$780,3,FALSE)</f>
        <v>2007</v>
      </c>
      <c r="E51" s="281" t="str">
        <f>VLOOKUP(B51,'Уч юн'!$A$3:$G$780,4,FALSE)</f>
        <v>2</v>
      </c>
      <c r="F51" s="152" t="str">
        <f>VLOOKUP(B51,'Уч юн'!$A$3:$G$780,5,FALSE)</f>
        <v>Рязанская</v>
      </c>
      <c r="G51" s="332" t="str">
        <f>VLOOKUP(B51,'Уч юн'!$A$3:$G$780,6,FALSE)</f>
        <v>СДЮСШОР "Юность"</v>
      </c>
      <c r="H51" s="325" t="s">
        <v>668</v>
      </c>
      <c r="I51" s="325">
        <v>4.08</v>
      </c>
      <c r="J51" s="325">
        <v>4.6500000000000004</v>
      </c>
      <c r="K51" s="325">
        <v>4.53</v>
      </c>
      <c r="L51" s="325">
        <v>4.5</v>
      </c>
      <c r="M51" s="325" t="s">
        <v>668</v>
      </c>
      <c r="N51" s="318">
        <v>4.6500000000000004</v>
      </c>
      <c r="O51" s="285" t="str">
        <f t="shared" si="1"/>
        <v>2юн</v>
      </c>
      <c r="P51" s="332" t="str">
        <f>VLOOKUP(B51,'Уч юн'!$A$3:$G$780,7,FALSE)</f>
        <v>Зотова А.А.</v>
      </c>
      <c r="Q51" s="325" t="s">
        <v>668</v>
      </c>
      <c r="R51" s="325">
        <v>4.08</v>
      </c>
      <c r="S51" s="325">
        <v>4.6500000000000004</v>
      </c>
      <c r="T51" s="319"/>
      <c r="U51" s="325">
        <v>4.53</v>
      </c>
      <c r="V51" s="325">
        <v>4.5</v>
      </c>
      <c r="W51" s="325" t="s">
        <v>668</v>
      </c>
      <c r="X51" s="326"/>
      <c r="Y51" s="326"/>
      <c r="Z51" s="320"/>
      <c r="AF51" s="174"/>
    </row>
    <row r="52" spans="1:32" s="159" customFormat="1" ht="16.5" customHeight="1" x14ac:dyDescent="0.2">
      <c r="A52" s="281">
        <v>8</v>
      </c>
      <c r="B52" s="282">
        <v>624</v>
      </c>
      <c r="C52" s="152" t="str">
        <f>VLOOKUP(B52,'Уч юн'!$A$3:$G$780,2,FALSE)</f>
        <v>Соколов Олег</v>
      </c>
      <c r="D52" s="283" t="str">
        <f>VLOOKUP(B52,'Уч юн'!$A$3:$G$780,3,FALSE)</f>
        <v>2007</v>
      </c>
      <c r="E52" s="281"/>
      <c r="F52" s="152" t="str">
        <f>VLOOKUP(B52,'Уч юн'!$A$3:$G$780,5,FALSE)</f>
        <v>Пензенская</v>
      </c>
      <c r="G52" s="332" t="str">
        <f>VLOOKUP(B52,'Уч юн'!$A$3:$G$780,6,FALSE)</f>
        <v>ДЮСШ Колышлейский</v>
      </c>
      <c r="H52" s="321" t="s">
        <v>669</v>
      </c>
      <c r="I52" s="321" t="s">
        <v>668</v>
      </c>
      <c r="J52" s="321" t="s">
        <v>668</v>
      </c>
      <c r="K52" s="321">
        <v>4.3499999999999996</v>
      </c>
      <c r="L52" s="321" t="s">
        <v>668</v>
      </c>
      <c r="M52" s="321">
        <v>4.4800000000000004</v>
      </c>
      <c r="N52" s="318">
        <v>4.5599999999999996</v>
      </c>
      <c r="O52" s="285" t="str">
        <f t="shared" si="1"/>
        <v>2юн</v>
      </c>
      <c r="P52" s="332" t="str">
        <f>VLOOKUP(B52,'Уч юн'!$A$3:$G$780,7,FALSE)</f>
        <v>Спирягин М.Е.</v>
      </c>
      <c r="Q52" s="321" t="s">
        <v>669</v>
      </c>
      <c r="R52" s="321" t="s">
        <v>668</v>
      </c>
      <c r="S52" s="321" t="s">
        <v>668</v>
      </c>
      <c r="T52" s="322"/>
      <c r="U52" s="321">
        <v>4.3499999999999996</v>
      </c>
      <c r="V52" s="321" t="s">
        <v>668</v>
      </c>
      <c r="W52" s="321">
        <v>4.4800000000000004</v>
      </c>
      <c r="X52" s="152"/>
      <c r="Y52" s="152"/>
      <c r="Z52" s="323"/>
    </row>
    <row r="53" spans="1:32" s="14" customFormat="1" x14ac:dyDescent="0.25">
      <c r="A53" s="111"/>
      <c r="B53" s="81"/>
      <c r="D53" s="147"/>
      <c r="E53" s="81"/>
      <c r="F53" s="112"/>
      <c r="G53" s="426"/>
      <c r="H53" s="81"/>
      <c r="I53" s="81"/>
      <c r="J53" s="81"/>
      <c r="K53" s="81"/>
      <c r="L53" s="81"/>
      <c r="M53" s="81"/>
      <c r="N53" s="222"/>
      <c r="O53" s="119"/>
      <c r="P53" s="402"/>
    </row>
    <row r="54" spans="1:32" s="14" customFormat="1" x14ac:dyDescent="0.25">
      <c r="A54" s="111"/>
      <c r="B54" s="81"/>
      <c r="D54" s="147"/>
      <c r="E54" s="81"/>
      <c r="F54" s="112"/>
      <c r="G54" s="426"/>
      <c r="H54" s="81"/>
      <c r="I54" s="81"/>
      <c r="J54" s="81"/>
      <c r="K54" s="81"/>
      <c r="L54" s="81"/>
      <c r="M54" s="81"/>
      <c r="N54" s="222"/>
      <c r="O54" s="119"/>
      <c r="P54" s="402"/>
    </row>
    <row r="55" spans="1:32" s="14" customFormat="1" x14ac:dyDescent="0.25">
      <c r="A55" s="111"/>
      <c r="B55" s="81"/>
      <c r="D55" s="147"/>
      <c r="E55" s="81"/>
      <c r="F55" s="112"/>
      <c r="G55" s="426"/>
      <c r="H55" s="81"/>
      <c r="I55" s="81"/>
      <c r="J55" s="81"/>
      <c r="K55" s="81"/>
      <c r="L55" s="81"/>
      <c r="M55" s="81"/>
      <c r="N55" s="327"/>
      <c r="O55" s="119"/>
      <c r="P55" s="402"/>
    </row>
  </sheetData>
  <customSheetViews>
    <customSheetView guid="{AB6DF331-6F3D-4A04-9B31-9285668B630A}" showPageBreaks="1" hiddenColumns="1" view="pageBreakPreview" topLeftCell="A7">
      <selection activeCell="A13" sqref="A13:IV13"/>
      <rowBreaks count="2" manualBreakCount="2">
        <brk id="29" max="32" man="1"/>
        <brk id="31" max="16383" man="1"/>
      </rowBreaks>
      <colBreaks count="1" manualBreakCount="1">
        <brk id="12" max="1048575" man="1"/>
      </colBreaks>
      <pageMargins left="0.16" right="0.15748031496062992" top="0.15748031496062992" bottom="0.15748031496062992" header="0.15748031496062992" footer="0.15748031496062992"/>
      <printOptions horizontalCentered="1"/>
      <pageSetup paperSize="9" scale="84" fitToHeight="2" orientation="landscape" r:id="rId1"/>
      <headerFooter alignWithMargins="0"/>
    </customSheetView>
    <customSheetView guid="{2CB5C6AB-8CA4-4A12-8C86-30C44E11A564}" showPageBreaks="1" printArea="1" hiddenColumns="1" view="pageBreakPreview" topLeftCell="A28">
      <selection activeCell="F21" sqref="F21"/>
      <rowBreaks count="1" manualBreakCount="1">
        <brk id="37" max="21" man="1"/>
      </row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95" fitToHeight="2" orientation="landscape" r:id="rId2"/>
      <headerFooter alignWithMargins="0"/>
    </customSheetView>
    <customSheetView guid="{948F6758-08EB-455E-9DF2-723DFC2E4E47}" showPageBreaks="1" printArea="1" hiddenColumns="1" view="pageBreakPreview" topLeftCell="A10">
      <selection activeCell="K18" sqref="K18"/>
      <rowBreaks count="1" manualBreakCount="1">
        <brk id="39" max="25" man="1"/>
      </row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82" fitToHeight="2" orientation="landscape" r:id="rId3"/>
      <headerFooter alignWithMargins="0"/>
    </customSheetView>
  </customSheetViews>
  <mergeCells count="45">
    <mergeCell ref="A8:Z8"/>
    <mergeCell ref="A9:Z9"/>
    <mergeCell ref="U10:W10"/>
    <mergeCell ref="A11:A12"/>
    <mergeCell ref="B11:B12"/>
    <mergeCell ref="C11:C12"/>
    <mergeCell ref="D11:D12"/>
    <mergeCell ref="E11:E12"/>
    <mergeCell ref="F11:F12"/>
    <mergeCell ref="G11:G12"/>
    <mergeCell ref="H11:M11"/>
    <mergeCell ref="N11:N12"/>
    <mergeCell ref="Z11:Z12"/>
    <mergeCell ref="P11:P12"/>
    <mergeCell ref="Y11:Y12"/>
    <mergeCell ref="O11:O12"/>
    <mergeCell ref="D6:O6"/>
    <mergeCell ref="P6:Z6"/>
    <mergeCell ref="A1:Z1"/>
    <mergeCell ref="A2:Z2"/>
    <mergeCell ref="A3:Z3"/>
    <mergeCell ref="A5:Z5"/>
    <mergeCell ref="A4:Z4"/>
    <mergeCell ref="G43:G44"/>
    <mergeCell ref="N43:N44"/>
    <mergeCell ref="O43:O44"/>
    <mergeCell ref="P43:P44"/>
    <mergeCell ref="Q43:W43"/>
    <mergeCell ref="H43:M43"/>
    <mergeCell ref="K42:O42"/>
    <mergeCell ref="K10:O10"/>
    <mergeCell ref="X43:X44"/>
    <mergeCell ref="Y43:Y44"/>
    <mergeCell ref="Z43:Z44"/>
    <mergeCell ref="A40:Z40"/>
    <mergeCell ref="A41:Z41"/>
    <mergeCell ref="U42:W42"/>
    <mergeCell ref="A43:A44"/>
    <mergeCell ref="B43:B44"/>
    <mergeCell ref="C43:C44"/>
    <mergeCell ref="D43:D44"/>
    <mergeCell ref="E43:E44"/>
    <mergeCell ref="F43:F44"/>
    <mergeCell ref="Q11:W11"/>
    <mergeCell ref="X11:X12"/>
  </mergeCells>
  <phoneticPr fontId="7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82" fitToHeight="2" orientation="landscape" r:id="rId4"/>
  <headerFooter alignWithMargins="0"/>
  <rowBreaks count="1" manualBreakCount="1">
    <brk id="39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4"/>
  <sheetViews>
    <sheetView view="pageBreakPreview" topLeftCell="A4" zoomScaleSheetLayoutView="100" workbookViewId="0">
      <selection activeCell="C24" sqref="C24"/>
    </sheetView>
  </sheetViews>
  <sheetFormatPr defaultRowHeight="15.75" x14ac:dyDescent="0.25"/>
  <cols>
    <col min="1" max="1" width="6.28515625" style="34" customWidth="1"/>
    <col min="2" max="2" width="4.85546875" style="32" customWidth="1"/>
    <col min="3" max="3" width="21.5703125" style="15" customWidth="1"/>
    <col min="4" max="4" width="8.5703125" style="139" customWidth="1"/>
    <col min="5" max="5" width="6" style="32" hidden="1" customWidth="1"/>
    <col min="6" max="6" width="19.28515625" style="26" customWidth="1"/>
    <col min="7" max="7" width="25.42578125" style="102" customWidth="1"/>
    <col min="8" max="13" width="6.28515625" style="656" customWidth="1"/>
    <col min="14" max="14" width="6" style="162" customWidth="1"/>
    <col min="15" max="15" width="7.28515625" style="31" customWidth="1"/>
    <col min="16" max="16" width="35" style="15" customWidth="1"/>
    <col min="17" max="23" width="9.5703125" style="15" hidden="1" customWidth="1"/>
    <col min="24" max="24" width="8.140625" style="15" hidden="1" customWidth="1"/>
    <col min="25" max="25" width="4.7109375" style="15" hidden="1" customWidth="1"/>
    <col min="26" max="26" width="3.5703125" style="15" hidden="1" customWidth="1"/>
    <col min="27" max="37" width="6.7109375" style="15" customWidth="1"/>
    <col min="38" max="16384" width="9.140625" style="15"/>
  </cols>
  <sheetData>
    <row r="1" spans="1:37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623"/>
      <c r="AA1" s="86">
        <v>6</v>
      </c>
      <c r="AB1" s="86">
        <v>8.6999999999999993</v>
      </c>
      <c r="AC1" s="86">
        <v>9.6999999999999993</v>
      </c>
      <c r="AD1" s="86">
        <v>10.7</v>
      </c>
      <c r="AE1" s="86">
        <v>11.8</v>
      </c>
      <c r="AF1" s="86">
        <v>12.9</v>
      </c>
      <c r="AG1" s="86">
        <v>13.9</v>
      </c>
      <c r="AH1" s="86">
        <v>14.9</v>
      </c>
      <c r="AI1" s="86">
        <v>15.9</v>
      </c>
      <c r="AJ1" s="86">
        <v>16.899999999999999</v>
      </c>
      <c r="AK1" s="86">
        <v>19</v>
      </c>
    </row>
    <row r="2" spans="1:37" ht="14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624"/>
      <c r="AA2" s="85" t="s">
        <v>26</v>
      </c>
      <c r="AB2" s="85" t="s">
        <v>58</v>
      </c>
      <c r="AC2" s="85" t="s">
        <v>59</v>
      </c>
      <c r="AD2" s="85" t="s">
        <v>60</v>
      </c>
      <c r="AE2" s="85">
        <v>3</v>
      </c>
      <c r="AF2" s="85">
        <v>2</v>
      </c>
      <c r="AG2" s="85">
        <v>1</v>
      </c>
      <c r="AH2" s="85" t="s">
        <v>14</v>
      </c>
      <c r="AI2" s="85" t="s">
        <v>15</v>
      </c>
      <c r="AJ2" s="85" t="s">
        <v>16</v>
      </c>
      <c r="AK2" s="85" t="s">
        <v>16</v>
      </c>
    </row>
    <row r="3" spans="1:37" s="35" customFormat="1" ht="11.2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C3" s="37"/>
      <c r="AD3" s="58"/>
    </row>
    <row r="4" spans="1:37" s="35" customFormat="1" ht="18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81"/>
      <c r="AB4" s="81"/>
      <c r="AC4" s="87"/>
      <c r="AD4" s="87"/>
      <c r="AE4" s="81"/>
      <c r="AF4" s="81"/>
      <c r="AG4" s="87"/>
      <c r="AH4" s="81"/>
      <c r="AI4" s="81"/>
      <c r="AJ4" s="87"/>
      <c r="AK4" s="81"/>
    </row>
    <row r="5" spans="1:37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81"/>
      <c r="AB5" s="81"/>
      <c r="AC5" s="87"/>
      <c r="AD5" s="87"/>
      <c r="AE5" s="81"/>
      <c r="AF5" s="81"/>
      <c r="AG5" s="81"/>
      <c r="AH5" s="81"/>
      <c r="AI5" s="81"/>
      <c r="AJ5" s="81"/>
      <c r="AK5" s="81"/>
    </row>
    <row r="6" spans="1:37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 t="s">
        <v>66</v>
      </c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81"/>
      <c r="AB6" s="81"/>
      <c r="AC6" s="87"/>
      <c r="AD6" s="87"/>
      <c r="AE6" s="81"/>
      <c r="AF6" s="81"/>
      <c r="AG6" s="87"/>
      <c r="AH6" s="81"/>
      <c r="AI6" s="81"/>
      <c r="AJ6" s="87"/>
      <c r="AK6" s="81"/>
    </row>
    <row r="7" spans="1:37" s="35" customFormat="1" ht="15.75" customHeight="1" x14ac:dyDescent="0.25">
      <c r="A7" s="552" t="s">
        <v>46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87"/>
      <c r="AB7" s="87"/>
      <c r="AC7" s="88"/>
      <c r="AD7" s="87"/>
      <c r="AE7" s="14"/>
      <c r="AF7" s="40"/>
      <c r="AG7" s="106"/>
      <c r="AH7" s="106"/>
      <c r="AI7" s="106"/>
      <c r="AJ7" s="106"/>
      <c r="AK7" s="106"/>
    </row>
    <row r="8" spans="1:37" s="47" customFormat="1" ht="15.75" customHeight="1" x14ac:dyDescent="0.25">
      <c r="A8" s="51"/>
      <c r="B8" s="84"/>
      <c r="C8" s="55"/>
      <c r="D8" s="144"/>
      <c r="E8" s="54"/>
      <c r="H8" s="654"/>
      <c r="I8" s="654"/>
      <c r="J8" s="654"/>
      <c r="K8" s="657" t="s">
        <v>671</v>
      </c>
      <c r="L8" s="657"/>
      <c r="M8" s="657"/>
      <c r="N8" s="657"/>
      <c r="O8" s="657"/>
      <c r="P8" s="49" t="s">
        <v>852</v>
      </c>
      <c r="U8" s="625" t="s">
        <v>875</v>
      </c>
      <c r="V8" s="625"/>
      <c r="W8" s="625"/>
      <c r="AA8" s="59"/>
      <c r="AB8" s="27"/>
      <c r="AC8" s="39"/>
      <c r="AD8" s="14"/>
      <c r="AE8" s="14"/>
      <c r="AF8" s="40"/>
      <c r="AG8" s="131"/>
      <c r="AH8" s="131"/>
      <c r="AI8" s="131"/>
      <c r="AJ8" s="131"/>
      <c r="AK8" s="131"/>
    </row>
    <row r="9" spans="1:37" s="48" customFormat="1" ht="12" customHeight="1" x14ac:dyDescent="0.2">
      <c r="A9" s="608" t="s">
        <v>1</v>
      </c>
      <c r="B9" s="608" t="s">
        <v>20</v>
      </c>
      <c r="C9" s="608" t="s">
        <v>2</v>
      </c>
      <c r="D9" s="613" t="s">
        <v>3</v>
      </c>
      <c r="E9" s="608" t="s">
        <v>4</v>
      </c>
      <c r="F9" s="608" t="s">
        <v>5</v>
      </c>
      <c r="G9" s="608" t="s">
        <v>6</v>
      </c>
      <c r="H9" s="661" t="s">
        <v>45</v>
      </c>
      <c r="I9" s="661"/>
      <c r="J9" s="661"/>
      <c r="K9" s="661"/>
      <c r="L9" s="661"/>
      <c r="M9" s="661"/>
      <c r="N9" s="618" t="s">
        <v>8</v>
      </c>
      <c r="O9" s="608" t="s">
        <v>17</v>
      </c>
      <c r="P9" s="608" t="s">
        <v>9</v>
      </c>
      <c r="Q9" s="614" t="s">
        <v>45</v>
      </c>
      <c r="R9" s="614"/>
      <c r="S9" s="614"/>
      <c r="T9" s="614"/>
      <c r="U9" s="614"/>
      <c r="V9" s="614"/>
      <c r="W9" s="614"/>
      <c r="X9" s="614" t="s">
        <v>11</v>
      </c>
      <c r="Y9" s="615" t="s">
        <v>1</v>
      </c>
      <c r="Z9" s="616" t="s">
        <v>36</v>
      </c>
      <c r="AA9" s="172"/>
      <c r="AB9" s="173"/>
      <c r="AC9" s="45"/>
      <c r="AD9" s="44"/>
      <c r="AE9" s="44"/>
      <c r="AF9" s="45"/>
      <c r="AG9" s="44"/>
      <c r="AH9" s="44"/>
      <c r="AI9" s="44"/>
      <c r="AJ9" s="44"/>
      <c r="AK9" s="44"/>
    </row>
    <row r="10" spans="1:37" s="48" customFormat="1" ht="19.5" customHeight="1" x14ac:dyDescent="0.2">
      <c r="A10" s="608"/>
      <c r="B10" s="608"/>
      <c r="C10" s="608"/>
      <c r="D10" s="613"/>
      <c r="E10" s="608"/>
      <c r="F10" s="608"/>
      <c r="G10" s="608"/>
      <c r="H10" s="655">
        <v>1</v>
      </c>
      <c r="I10" s="655">
        <v>2</v>
      </c>
      <c r="J10" s="655">
        <v>3</v>
      </c>
      <c r="K10" s="655">
        <v>4</v>
      </c>
      <c r="L10" s="655">
        <v>5</v>
      </c>
      <c r="M10" s="655">
        <v>6</v>
      </c>
      <c r="N10" s="618"/>
      <c r="O10" s="608"/>
      <c r="P10" s="608"/>
      <c r="Q10" s="315">
        <v>1</v>
      </c>
      <c r="R10" s="315">
        <v>2</v>
      </c>
      <c r="S10" s="315">
        <v>3</v>
      </c>
      <c r="T10" s="316"/>
      <c r="U10" s="315">
        <v>4</v>
      </c>
      <c r="V10" s="315">
        <v>5</v>
      </c>
      <c r="W10" s="315">
        <v>6</v>
      </c>
      <c r="X10" s="614"/>
      <c r="Y10" s="615"/>
      <c r="Z10" s="616"/>
      <c r="AA10" s="172"/>
      <c r="AB10" s="173"/>
      <c r="AC10" s="45"/>
      <c r="AD10" s="44"/>
      <c r="AE10" s="44"/>
      <c r="AF10" s="45"/>
      <c r="AG10" s="44"/>
      <c r="AH10" s="44"/>
      <c r="AI10" s="44"/>
      <c r="AJ10" s="44"/>
      <c r="AK10" s="44"/>
    </row>
    <row r="11" spans="1:37" s="106" customFormat="1" ht="21.75" customHeight="1" x14ac:dyDescent="0.25">
      <c r="A11" s="556" t="s">
        <v>855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87"/>
      <c r="AB11" s="87"/>
      <c r="AC11" s="88"/>
      <c r="AD11" s="81"/>
      <c r="AE11" s="81"/>
      <c r="AF11" s="81"/>
      <c r="AG11" s="81"/>
      <c r="AH11" s="81"/>
      <c r="AI11" s="81"/>
      <c r="AJ11" s="81"/>
      <c r="AK11" s="81"/>
    </row>
    <row r="12" spans="1:37" s="159" customFormat="1" ht="16.5" customHeight="1" x14ac:dyDescent="0.2">
      <c r="A12" s="281">
        <v>1</v>
      </c>
      <c r="B12" s="282">
        <v>4</v>
      </c>
      <c r="C12" s="152" t="str">
        <f>VLOOKUP(B12,'Уч юн'!$A$3:$G$780,2,FALSE)</f>
        <v>Марковский Даниил</v>
      </c>
      <c r="D12" s="283" t="str">
        <f>VLOOKUP(B12,'Уч юн'!$A$3:$G$780,3,FALSE)</f>
        <v>2005</v>
      </c>
      <c r="E12" s="281" t="str">
        <f>VLOOKUP(B12,'Уч юн'!$A$3:$G$780,4,FALSE)</f>
        <v>3</v>
      </c>
      <c r="F12" s="152" t="str">
        <f>VLOOKUP(B12,'Уч юн'!$A$3:$G$780,5,FALSE)</f>
        <v>Белгородская</v>
      </c>
      <c r="G12" s="152" t="str">
        <f>VLOOKUP(B12,'Уч юн'!$A$3:$G$780,6,FALSE)</f>
        <v>СШОР№1</v>
      </c>
      <c r="H12" s="658">
        <v>12.45</v>
      </c>
      <c r="I12" s="658">
        <v>12.62</v>
      </c>
      <c r="J12" s="658" t="s">
        <v>668</v>
      </c>
      <c r="K12" s="658" t="s">
        <v>668</v>
      </c>
      <c r="L12" s="658">
        <v>12.47</v>
      </c>
      <c r="M12" s="658" t="s">
        <v>668</v>
      </c>
      <c r="N12" s="318">
        <v>12.62</v>
      </c>
      <c r="O12" s="285">
        <f>LOOKUP(N12,$AA$1:$AK$1,$AA$2:$AK$2)</f>
        <v>3</v>
      </c>
      <c r="P12" s="152" t="str">
        <f>VLOOKUP(B12,'Уч юн'!$A$3:$G$780,7,FALSE)</f>
        <v>Тищенко Н.И., Хорощак В.И.</v>
      </c>
      <c r="Q12" s="321">
        <v>12.45</v>
      </c>
      <c r="R12" s="321">
        <v>12.62</v>
      </c>
      <c r="S12" s="321" t="s">
        <v>668</v>
      </c>
      <c r="T12" s="322"/>
      <c r="U12" s="321" t="s">
        <v>668</v>
      </c>
      <c r="V12" s="321">
        <v>12.47</v>
      </c>
      <c r="W12" s="321" t="s">
        <v>668</v>
      </c>
      <c r="X12" s="321"/>
      <c r="Y12" s="152"/>
      <c r="Z12" s="323"/>
    </row>
    <row r="13" spans="1:37" s="159" customFormat="1" ht="16.5" customHeight="1" x14ac:dyDescent="0.2">
      <c r="A13" s="281">
        <v>2</v>
      </c>
      <c r="B13" s="282">
        <v>153</v>
      </c>
      <c r="C13" s="152" t="str">
        <f>VLOOKUP(B13,'Уч юн'!$A$3:$G$780,2,FALSE)</f>
        <v>Волков Дмитрий</v>
      </c>
      <c r="D13" s="283" t="str">
        <f>VLOOKUP(B13,'Уч юн'!$A$3:$G$780,3,FALSE)</f>
        <v>2005</v>
      </c>
      <c r="E13" s="281" t="str">
        <f>VLOOKUP(B13,'Уч юн'!$A$3:$G$780,4,FALSE)</f>
        <v>2</v>
      </c>
      <c r="F13" s="152" t="str">
        <f>VLOOKUP(B13,'Уч юн'!$A$3:$G$780,5,FALSE)</f>
        <v>Московская</v>
      </c>
      <c r="G13" s="152" t="str">
        <f>VLOOKUP(B13,'Уч юн'!$A$3:$G$780,6,FALSE)</f>
        <v>КСШОР им.Трефилова</v>
      </c>
      <c r="H13" s="658">
        <v>11.25</v>
      </c>
      <c r="I13" s="658" t="s">
        <v>668</v>
      </c>
      <c r="J13" s="658" t="s">
        <v>668</v>
      </c>
      <c r="K13" s="658" t="s">
        <v>668</v>
      </c>
      <c r="L13" s="658">
        <v>11.58</v>
      </c>
      <c r="M13" s="658">
        <v>12.39</v>
      </c>
      <c r="N13" s="318">
        <v>12.39</v>
      </c>
      <c r="O13" s="285">
        <f>LOOKUP(N13,$AA$1:$AK$1,$AA$2:$AK$2)</f>
        <v>3</v>
      </c>
      <c r="P13" s="152" t="str">
        <f>VLOOKUP(B13,'Уч юн'!$A$3:$G$780,7,FALSE)</f>
        <v>Щинов С.Ю., Щинова Н.Г.</v>
      </c>
      <c r="Q13" s="321">
        <v>11.25</v>
      </c>
      <c r="R13" s="321" t="s">
        <v>668</v>
      </c>
      <c r="S13" s="321" t="s">
        <v>668</v>
      </c>
      <c r="T13" s="322"/>
      <c r="U13" s="321" t="s">
        <v>668</v>
      </c>
      <c r="V13" s="321">
        <v>11.58</v>
      </c>
      <c r="W13" s="321">
        <v>12.39</v>
      </c>
      <c r="X13" s="321"/>
      <c r="Y13" s="288"/>
      <c r="Z13" s="324"/>
    </row>
    <row r="14" spans="1:37" s="159" customFormat="1" ht="16.5" customHeight="1" x14ac:dyDescent="0.2">
      <c r="A14" s="281">
        <v>3</v>
      </c>
      <c r="B14" s="282">
        <v>474</v>
      </c>
      <c r="C14" s="152" t="str">
        <f>VLOOKUP(B14,'Уч юн'!$A$3:$G$780,2,FALSE)</f>
        <v>Сарапкин Павел</v>
      </c>
      <c r="D14" s="283" t="str">
        <f>VLOOKUP(B14,'Уч юн'!$A$3:$G$780,3,FALSE)</f>
        <v>2004</v>
      </c>
      <c r="E14" s="281" t="str">
        <f>VLOOKUP(B14,'Уч юн'!$A$3:$G$780,4,FALSE)</f>
        <v>3</v>
      </c>
      <c r="F14" s="152" t="str">
        <f>VLOOKUP(B14,'Уч юн'!$A$3:$G$780,5,FALSE)</f>
        <v>Нижегородская</v>
      </c>
      <c r="G14" s="152" t="str">
        <f>VLOOKUP(B14,'Уч юн'!$A$3:$G$780,6,FALSE)</f>
        <v>ДЮСШ Салют</v>
      </c>
      <c r="H14" s="658">
        <v>11.95</v>
      </c>
      <c r="I14" s="658">
        <v>12.21</v>
      </c>
      <c r="J14" s="658">
        <v>12</v>
      </c>
      <c r="K14" s="658">
        <v>11.86</v>
      </c>
      <c r="L14" s="658">
        <v>12.19</v>
      </c>
      <c r="M14" s="658">
        <v>11.58</v>
      </c>
      <c r="N14" s="318">
        <v>12.21</v>
      </c>
      <c r="O14" s="285">
        <f>LOOKUP(N14,$AA$1:$AK$1,$AA$2:$AK$2)</f>
        <v>3</v>
      </c>
      <c r="P14" s="152" t="str">
        <f>VLOOKUP(B14,'Уч юн'!$A$3:$G$780,7,FALSE)</f>
        <v>Анисимов А.Н.</v>
      </c>
      <c r="Q14" s="321">
        <v>11.95</v>
      </c>
      <c r="R14" s="321">
        <v>12.21</v>
      </c>
      <c r="S14" s="321">
        <v>12</v>
      </c>
      <c r="T14" s="322"/>
      <c r="U14" s="321">
        <v>11.86</v>
      </c>
      <c r="V14" s="321">
        <v>12.19</v>
      </c>
      <c r="W14" s="321">
        <v>11.58</v>
      </c>
      <c r="X14" s="321"/>
      <c r="Y14" s="288"/>
      <c r="Z14" s="324"/>
    </row>
    <row r="15" spans="1:37" s="159" customFormat="1" ht="16.5" customHeight="1" x14ac:dyDescent="0.2">
      <c r="A15" s="281">
        <v>4</v>
      </c>
      <c r="B15" s="282">
        <v>44</v>
      </c>
      <c r="C15" s="152" t="str">
        <f>VLOOKUP(B15,'Уч юн'!$A$3:$G$780,2,FALSE)</f>
        <v>Татаринов Ян</v>
      </c>
      <c r="D15" s="283" t="str">
        <f>VLOOKUP(B15,'Уч юн'!$A$3:$G$780,3,FALSE)</f>
        <v>2004</v>
      </c>
      <c r="E15" s="281" t="str">
        <f>VLOOKUP(B15,'Уч юн'!$A$3:$G$780,4,FALSE)</f>
        <v>2</v>
      </c>
      <c r="F15" s="152" t="str">
        <f>VLOOKUP(B15,'Уч юн'!$A$3:$G$780,5,FALSE)</f>
        <v>Курская</v>
      </c>
      <c r="G15" s="152" t="str">
        <f>VLOOKUP(B15,'Уч юн'!$A$3:$G$780,6,FALSE)</f>
        <v xml:space="preserve">СШОР </v>
      </c>
      <c r="H15" s="658" t="s">
        <v>668</v>
      </c>
      <c r="I15" s="658" t="s">
        <v>668</v>
      </c>
      <c r="J15" s="658" t="s">
        <v>668</v>
      </c>
      <c r="K15" s="658">
        <v>11.32</v>
      </c>
      <c r="L15" s="658">
        <v>11.74</v>
      </c>
      <c r="M15" s="658">
        <v>11.9</v>
      </c>
      <c r="N15" s="318">
        <v>11.9</v>
      </c>
      <c r="O15" s="285">
        <f>LOOKUP(N15,$AA$1:$AK$1,$AA$2:$AK$2)</f>
        <v>3</v>
      </c>
      <c r="P15" s="152" t="str">
        <f>VLOOKUP(B15,'Уч юн'!$A$3:$G$780,7,FALSE)</f>
        <v>Геращенко Г.А.</v>
      </c>
      <c r="Q15" s="321" t="s">
        <v>668</v>
      </c>
      <c r="R15" s="321" t="s">
        <v>668</v>
      </c>
      <c r="S15" s="321" t="s">
        <v>668</v>
      </c>
      <c r="T15" s="322"/>
      <c r="U15" s="321">
        <v>11.32</v>
      </c>
      <c r="V15" s="321">
        <v>11.74</v>
      </c>
      <c r="W15" s="321">
        <v>11.9</v>
      </c>
      <c r="X15" s="321"/>
      <c r="Y15" s="288"/>
      <c r="Z15" s="324"/>
    </row>
    <row r="16" spans="1:37" s="159" customFormat="1" ht="16.5" customHeight="1" x14ac:dyDescent="0.2">
      <c r="A16" s="281">
        <v>5</v>
      </c>
      <c r="B16" s="282">
        <v>312</v>
      </c>
      <c r="C16" s="152" t="str">
        <f>VLOOKUP(B16,'Уч юн'!$A$3:$G$780,2,FALSE)</f>
        <v>Гончаров Никита</v>
      </c>
      <c r="D16" s="283" t="str">
        <f>VLOOKUP(B16,'Уч юн'!$A$3:$G$780,3,FALSE)</f>
        <v>2004</v>
      </c>
      <c r="E16" s="281" t="str">
        <f>VLOOKUP(B16,'Уч юн'!$A$3:$G$780,4,FALSE)</f>
        <v>3</v>
      </c>
      <c r="F16" s="152" t="str">
        <f>VLOOKUP(B16,'Уч юн'!$A$3:$G$780,5,FALSE)</f>
        <v>Саратовская</v>
      </c>
      <c r="G16" s="152" t="str">
        <f>VLOOKUP(B16,'Уч юн'!$A$3:$G$780,6,FALSE)</f>
        <v>СШОР№6</v>
      </c>
      <c r="H16" s="658">
        <v>11.5</v>
      </c>
      <c r="I16" s="658">
        <v>11.22</v>
      </c>
      <c r="J16" s="658">
        <v>11.78</v>
      </c>
      <c r="K16" s="658" t="s">
        <v>668</v>
      </c>
      <c r="L16" s="658">
        <v>11.7</v>
      </c>
      <c r="M16" s="658">
        <v>11.67</v>
      </c>
      <c r="N16" s="318">
        <v>11.78</v>
      </c>
      <c r="O16" s="285" t="str">
        <f>LOOKUP(N16,$AA$1:$AK$1,$AA$2:$AK$2)</f>
        <v>1юн</v>
      </c>
      <c r="P16" s="152" t="str">
        <f>VLOOKUP(B16,'Уч юн'!$A$3:$G$780,7,FALSE)</f>
        <v>Гущина И.Ю.</v>
      </c>
      <c r="Q16" s="321">
        <v>11.5</v>
      </c>
      <c r="R16" s="321">
        <v>11.22</v>
      </c>
      <c r="S16" s="321">
        <v>11.78</v>
      </c>
      <c r="T16" s="322"/>
      <c r="U16" s="321" t="s">
        <v>668</v>
      </c>
      <c r="V16" s="321">
        <v>11.7</v>
      </c>
      <c r="W16" s="321">
        <v>11.67</v>
      </c>
      <c r="X16" s="321"/>
      <c r="Y16" s="152"/>
      <c r="Z16" s="323"/>
    </row>
    <row r="17" spans="1:37" s="159" customFormat="1" ht="16.5" customHeight="1" x14ac:dyDescent="0.2">
      <c r="A17" s="281">
        <v>6</v>
      </c>
      <c r="B17" s="282">
        <v>732</v>
      </c>
      <c r="C17" s="152" t="str">
        <f>VLOOKUP(B17,'Уч юн'!$A$3:$G$780,2,FALSE)</f>
        <v>Купцов Сергей</v>
      </c>
      <c r="D17" s="283" t="str">
        <f>VLOOKUP(B17,'Уч юн'!$A$3:$G$780,3,FALSE)</f>
        <v>2005</v>
      </c>
      <c r="E17" s="281" t="str">
        <f>VLOOKUP(B17,'Уч юн'!$A$3:$G$780,4,FALSE)</f>
        <v>3</v>
      </c>
      <c r="F17" s="152" t="str">
        <f>VLOOKUP(B17,'Уч юн'!$A$3:$G$780,5,FALSE)</f>
        <v>Пензенская</v>
      </c>
      <c r="G17" s="152" t="str">
        <f>VLOOKUP(B17,'Уч юн'!$A$3:$G$780,6,FALSE)</f>
        <v>СШ№6, Гимназия №44</v>
      </c>
      <c r="H17" s="659" t="s">
        <v>667</v>
      </c>
      <c r="I17" s="659" t="s">
        <v>667</v>
      </c>
      <c r="J17" s="659" t="s">
        <v>667</v>
      </c>
      <c r="K17" s="659"/>
      <c r="L17" s="659"/>
      <c r="M17" s="659"/>
      <c r="N17" s="318">
        <v>0</v>
      </c>
      <c r="O17" s="285"/>
      <c r="P17" s="152" t="str">
        <f>VLOOKUP(B17,'Уч юн'!$A$3:$G$780,7,FALSE)</f>
        <v>Беляев С.Н.</v>
      </c>
      <c r="Q17" s="325"/>
      <c r="R17" s="325"/>
      <c r="S17" s="325"/>
      <c r="T17" s="319"/>
      <c r="U17" s="325"/>
      <c r="V17" s="325"/>
      <c r="W17" s="325"/>
      <c r="X17" s="325"/>
      <c r="Y17" s="328"/>
      <c r="Z17" s="320"/>
      <c r="AA17" s="164"/>
      <c r="AB17" s="160"/>
      <c r="AF17" s="174"/>
    </row>
    <row r="18" spans="1:37" s="106" customFormat="1" ht="24" customHeight="1" x14ac:dyDescent="0.25">
      <c r="A18" s="556" t="s">
        <v>856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87"/>
      <c r="AB18" s="87"/>
      <c r="AC18" s="88"/>
      <c r="AD18" s="81"/>
      <c r="AE18" s="81"/>
      <c r="AF18" s="81"/>
      <c r="AG18" s="81"/>
      <c r="AH18" s="81"/>
      <c r="AI18" s="81"/>
      <c r="AJ18" s="81"/>
      <c r="AK18" s="81"/>
    </row>
    <row r="19" spans="1:37" s="159" customFormat="1" ht="16.5" customHeight="1" x14ac:dyDescent="0.2">
      <c r="A19" s="281">
        <v>1</v>
      </c>
      <c r="B19" s="282">
        <v>298</v>
      </c>
      <c r="C19" s="152" t="str">
        <f>VLOOKUP(B19,'Уч юн'!$A$3:$G$780,2,FALSE)</f>
        <v>Маркелов Артем</v>
      </c>
      <c r="D19" s="283" t="str">
        <f>VLOOKUP(B19,'Уч юн'!$A$3:$G$780,3,FALSE)</f>
        <v>2006</v>
      </c>
      <c r="E19" s="281" t="str">
        <f>VLOOKUP(B19,'Уч юн'!$A$3:$G$780,4,FALSE)</f>
        <v>1ю</v>
      </c>
      <c r="F19" s="152" t="str">
        <f>VLOOKUP(B19,'Уч юн'!$A$3:$G$780,5,FALSE)</f>
        <v>Саратовская</v>
      </c>
      <c r="G19" s="152" t="str">
        <f>VLOOKUP(B19,'Уч юн'!$A$3:$G$780,6,FALSE)</f>
        <v>СШОР№6</v>
      </c>
      <c r="H19" s="659">
        <v>10.8</v>
      </c>
      <c r="I19" s="659" t="s">
        <v>668</v>
      </c>
      <c r="J19" s="659">
        <v>11.06</v>
      </c>
      <c r="K19" s="659">
        <v>10.87</v>
      </c>
      <c r="L19" s="659">
        <v>10.83</v>
      </c>
      <c r="M19" s="659">
        <v>10.86</v>
      </c>
      <c r="N19" s="318">
        <v>11.06</v>
      </c>
      <c r="O19" s="285" t="str">
        <f>LOOKUP(N19,$AA$1:$AK$1,$AA$2:$AK$2)</f>
        <v>1юн</v>
      </c>
      <c r="P19" s="152" t="str">
        <f>VLOOKUP(B19,'Уч юн'!$A$3:$G$780,7,FALSE)</f>
        <v>Хозяшева С.А.</v>
      </c>
      <c r="Q19" s="325"/>
      <c r="R19" s="325"/>
      <c r="S19" s="325"/>
      <c r="T19" s="319"/>
      <c r="U19" s="325"/>
      <c r="V19" s="325"/>
      <c r="W19" s="325"/>
      <c r="X19" s="325"/>
      <c r="Y19" s="328"/>
      <c r="Z19" s="320"/>
      <c r="AA19" s="164"/>
      <c r="AB19" s="160"/>
      <c r="AF19" s="174"/>
    </row>
    <row r="20" spans="1:37" s="159" customFormat="1" ht="16.5" customHeight="1" x14ac:dyDescent="0.2">
      <c r="A20" s="281">
        <v>2</v>
      </c>
      <c r="B20" s="282">
        <v>473</v>
      </c>
      <c r="C20" s="152" t="str">
        <f>VLOOKUP(B20,'Уч юн'!$A$3:$G$780,2,FALSE)</f>
        <v>Салмин Артем</v>
      </c>
      <c r="D20" s="283" t="str">
        <f>VLOOKUP(B20,'Уч юн'!$A$3:$G$780,3,FALSE)</f>
        <v>2006</v>
      </c>
      <c r="E20" s="281" t="str">
        <f>VLOOKUP(B20,'Уч юн'!$A$3:$G$780,4,FALSE)</f>
        <v>2ю</v>
      </c>
      <c r="F20" s="152" t="str">
        <f>VLOOKUP(B20,'Уч юн'!$A$3:$G$780,5,FALSE)</f>
        <v>Нижегородская</v>
      </c>
      <c r="G20" s="152" t="str">
        <f>VLOOKUP(B20,'Уч юн'!$A$3:$G$780,6,FALSE)</f>
        <v>ДЮСШ Салют</v>
      </c>
      <c r="H20" s="659" t="s">
        <v>668</v>
      </c>
      <c r="I20" s="659">
        <v>10.55</v>
      </c>
      <c r="J20" s="659">
        <v>10.5</v>
      </c>
      <c r="K20" s="659">
        <v>10.56</v>
      </c>
      <c r="L20" s="659">
        <v>10.27</v>
      </c>
      <c r="M20" s="659">
        <v>10.53</v>
      </c>
      <c r="N20" s="318">
        <v>10.56</v>
      </c>
      <c r="O20" s="285" t="str">
        <f>LOOKUP(N20,$AA$1:$AK$1,$AA$2:$AK$2)</f>
        <v>2юн</v>
      </c>
      <c r="P20" s="152" t="str">
        <f>VLOOKUP(B20,'Уч юн'!$A$3:$G$780,7,FALSE)</f>
        <v>Анисимов А.Н.</v>
      </c>
      <c r="Q20" s="325"/>
      <c r="R20" s="325"/>
      <c r="S20" s="325"/>
      <c r="T20" s="319"/>
      <c r="U20" s="325"/>
      <c r="V20" s="325"/>
      <c r="W20" s="325"/>
      <c r="X20" s="325"/>
      <c r="Y20" s="328"/>
      <c r="Z20" s="320"/>
      <c r="AA20" s="167"/>
      <c r="AB20" s="160"/>
      <c r="AF20" s="174"/>
    </row>
    <row r="21" spans="1:37" s="159" customFormat="1" ht="17.25" customHeight="1" x14ac:dyDescent="0.2">
      <c r="A21" s="281">
        <v>3</v>
      </c>
      <c r="B21" s="282">
        <v>468</v>
      </c>
      <c r="C21" s="152" t="str">
        <f>VLOOKUP(B21,'Уч юн'!$A$3:$G$780,2,FALSE)</f>
        <v>Петренко Глеб</v>
      </c>
      <c r="D21" s="283" t="str">
        <f>VLOOKUP(B21,'Уч юн'!$A$3:$G$780,3,FALSE)</f>
        <v>2006</v>
      </c>
      <c r="E21" s="281" t="str">
        <f>VLOOKUP(B21,'Уч юн'!$A$3:$G$780,4,FALSE)</f>
        <v>1ю</v>
      </c>
      <c r="F21" s="152" t="str">
        <f>VLOOKUP(B21,'Уч юн'!$A$3:$G$780,5,FALSE)</f>
        <v>Саратовская</v>
      </c>
      <c r="G21" s="152" t="str">
        <f>VLOOKUP(B21,'Уч юн'!$A$3:$G$780,6,FALSE)</f>
        <v>СШ Юность</v>
      </c>
      <c r="H21" s="659">
        <v>8.3800000000000008</v>
      </c>
      <c r="I21" s="659">
        <v>8.5</v>
      </c>
      <c r="J21" s="659" t="s">
        <v>668</v>
      </c>
      <c r="K21" s="659">
        <v>8.58</v>
      </c>
      <c r="L21" s="659">
        <v>8.08</v>
      </c>
      <c r="M21" s="659">
        <v>8.6</v>
      </c>
      <c r="N21" s="318">
        <v>8.6</v>
      </c>
      <c r="O21" s="285" t="str">
        <f>LOOKUP(N21,$AA$1:$AK$1,$AA$2:$AK$2)</f>
        <v>бр</v>
      </c>
      <c r="P21" s="152" t="str">
        <f>VLOOKUP(B21,'Уч юн'!$A$3:$G$780,7,FALSE)</f>
        <v>Кукушкина С.А.</v>
      </c>
      <c r="Q21" s="317"/>
      <c r="R21" s="317"/>
      <c r="S21" s="317"/>
      <c r="T21" s="319"/>
      <c r="U21" s="317"/>
      <c r="V21" s="317"/>
      <c r="W21" s="317"/>
      <c r="X21" s="317"/>
      <c r="Y21" s="329"/>
      <c r="Z21" s="320"/>
      <c r="AA21" s="169"/>
      <c r="AB21" s="165"/>
    </row>
    <row r="22" spans="1:37" s="14" customFormat="1" x14ac:dyDescent="0.25">
      <c r="A22" s="111"/>
      <c r="B22" s="81"/>
      <c r="D22" s="147"/>
      <c r="E22" s="81"/>
      <c r="F22" s="112"/>
      <c r="G22" s="507"/>
      <c r="H22" s="660"/>
      <c r="I22" s="660"/>
      <c r="J22" s="660"/>
      <c r="K22" s="660"/>
      <c r="L22" s="660"/>
      <c r="M22" s="660"/>
      <c r="N22" s="327"/>
      <c r="O22" s="119"/>
    </row>
    <row r="23" spans="1:37" s="14" customFormat="1" x14ac:dyDescent="0.25">
      <c r="A23" s="111"/>
      <c r="B23" s="81"/>
      <c r="D23" s="147"/>
      <c r="E23" s="81"/>
      <c r="F23" s="112"/>
      <c r="G23" s="507"/>
      <c r="H23" s="660"/>
      <c r="I23" s="660"/>
      <c r="J23" s="660"/>
      <c r="K23" s="660"/>
      <c r="L23" s="660"/>
      <c r="M23" s="660"/>
      <c r="N23" s="327"/>
      <c r="O23" s="119"/>
    </row>
    <row r="24" spans="1:37" s="14" customFormat="1" x14ac:dyDescent="0.25">
      <c r="A24" s="111"/>
      <c r="B24" s="81"/>
      <c r="D24" s="147"/>
      <c r="E24" s="81"/>
      <c r="F24" s="112"/>
      <c r="G24" s="507"/>
      <c r="H24" s="660"/>
      <c r="I24" s="660"/>
      <c r="J24" s="660"/>
      <c r="K24" s="660"/>
      <c r="L24" s="660"/>
      <c r="M24" s="660"/>
      <c r="N24" s="327"/>
      <c r="O24" s="119"/>
    </row>
  </sheetData>
  <sortState ref="A19:AK21">
    <sortCondition ref="A19:A21"/>
  </sortState>
  <customSheetViews>
    <customSheetView guid="{948F6758-08EB-455E-9DF2-723DFC2E4E47}" showPageBreaks="1" printArea="1" hiddenColumns="1" view="pageBreakPreview">
      <selection activeCell="K8" sqref="K1:K65536"/>
      <pageMargins left="0.15748031496062992" right="0.15748031496062992" top="0.15748031496062992" bottom="0.15748031496062992" header="0.15748031496062992" footer="0.15748031496062992"/>
      <printOptions horizontalCentered="1"/>
      <pageSetup paperSize="9" scale="84" fitToHeight="2" orientation="landscape" r:id="rId1"/>
      <headerFooter alignWithMargins="0"/>
    </customSheetView>
  </customSheetViews>
  <mergeCells count="27">
    <mergeCell ref="K8:O8"/>
    <mergeCell ref="X9:X10"/>
    <mergeCell ref="Y9:Y10"/>
    <mergeCell ref="Z9:Z10"/>
    <mergeCell ref="G9:G10"/>
    <mergeCell ref="N9:N10"/>
    <mergeCell ref="H9:M9"/>
    <mergeCell ref="P9:P10"/>
    <mergeCell ref="E9:E10"/>
    <mergeCell ref="Q9:W9"/>
    <mergeCell ref="O9:O10"/>
    <mergeCell ref="F9:F10"/>
    <mergeCell ref="A18:Z18"/>
    <mergeCell ref="A7:Z7"/>
    <mergeCell ref="A11:Z11"/>
    <mergeCell ref="A1:Z1"/>
    <mergeCell ref="A2:Z2"/>
    <mergeCell ref="A3:Z3"/>
    <mergeCell ref="A4:Z4"/>
    <mergeCell ref="A5:Z5"/>
    <mergeCell ref="D6:O6"/>
    <mergeCell ref="P6:Z6"/>
    <mergeCell ref="U8:W8"/>
    <mergeCell ref="A9:A10"/>
    <mergeCell ref="B9:B10"/>
    <mergeCell ref="C9:C10"/>
    <mergeCell ref="D9:D10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84" fitToHeight="2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44"/>
  <sheetViews>
    <sheetView tabSelected="1" view="pageBreakPreview" topLeftCell="A16" zoomScaleSheetLayoutView="100" workbookViewId="0">
      <selection activeCell="G29" sqref="G29"/>
    </sheetView>
  </sheetViews>
  <sheetFormatPr defaultRowHeight="15.75" x14ac:dyDescent="0.25"/>
  <cols>
    <col min="1" max="1" width="6.140625" style="34" customWidth="1"/>
    <col min="2" max="2" width="4.85546875" style="32" customWidth="1"/>
    <col min="3" max="3" width="25.42578125" style="15" customWidth="1"/>
    <col min="4" max="4" width="8.5703125" style="139" customWidth="1"/>
    <col min="5" max="5" width="6" style="32" customWidth="1"/>
    <col min="6" max="6" width="19.28515625" style="26" customWidth="1"/>
    <col min="7" max="7" width="26.7109375" style="412" customWidth="1"/>
    <col min="8" max="13" width="4.7109375" style="15" customWidth="1"/>
    <col min="14" max="14" width="6" style="162" customWidth="1"/>
    <col min="15" max="15" width="7.28515625" style="31" customWidth="1"/>
    <col min="16" max="16" width="31.85546875" style="403" customWidth="1"/>
    <col min="17" max="23" width="9.5703125" style="15" hidden="1" customWidth="1"/>
    <col min="24" max="24" width="8.140625" style="15" hidden="1" customWidth="1"/>
    <col min="25" max="25" width="4.7109375" style="15" hidden="1" customWidth="1"/>
    <col min="26" max="26" width="3.5703125" style="15" hidden="1" customWidth="1"/>
    <col min="27" max="34" width="6.7109375" style="15" customWidth="1"/>
    <col min="35" max="16384" width="9.140625" style="15"/>
  </cols>
  <sheetData>
    <row r="1" spans="1:35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623"/>
      <c r="AA1" s="86">
        <v>2</v>
      </c>
      <c r="AB1" s="86">
        <v>8.4</v>
      </c>
      <c r="AC1" s="86">
        <v>9.4</v>
      </c>
      <c r="AD1" s="86">
        <v>10.4</v>
      </c>
      <c r="AE1" s="86">
        <v>12.4</v>
      </c>
      <c r="AF1" s="86">
        <v>14.4</v>
      </c>
      <c r="AG1" s="86">
        <v>16</v>
      </c>
      <c r="AH1" s="86">
        <v>18</v>
      </c>
      <c r="AI1" s="15" t="s">
        <v>65</v>
      </c>
    </row>
    <row r="2" spans="1:35" ht="20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624"/>
      <c r="AA2" s="85" t="s">
        <v>26</v>
      </c>
      <c r="AB2" s="85" t="s">
        <v>59</v>
      </c>
      <c r="AC2" s="85" t="s">
        <v>60</v>
      </c>
      <c r="AD2" s="85">
        <v>3</v>
      </c>
      <c r="AE2" s="85">
        <v>2</v>
      </c>
      <c r="AF2" s="85">
        <v>1</v>
      </c>
      <c r="AG2" s="85" t="s">
        <v>14</v>
      </c>
      <c r="AH2" s="85" t="s">
        <v>14</v>
      </c>
    </row>
    <row r="3" spans="1:35" s="35" customFormat="1" ht="16.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</row>
    <row r="4" spans="1:35" s="35" customFormat="1" ht="18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81"/>
      <c r="AB4" s="87"/>
      <c r="AC4" s="87"/>
      <c r="AD4" s="81"/>
      <c r="AE4" s="81"/>
      <c r="AF4" s="87"/>
      <c r="AG4" s="81"/>
      <c r="AH4" s="81"/>
    </row>
    <row r="5" spans="1:35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7"/>
      <c r="AA5" s="81"/>
      <c r="AB5" s="87"/>
      <c r="AC5" s="87"/>
      <c r="AD5" s="81"/>
      <c r="AE5" s="81"/>
      <c r="AF5" s="81"/>
      <c r="AG5" s="81"/>
      <c r="AH5" s="81"/>
    </row>
    <row r="6" spans="1:35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 t="s">
        <v>66</v>
      </c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81"/>
      <c r="AB6" s="87"/>
      <c r="AC6" s="87"/>
      <c r="AD6" s="81"/>
      <c r="AE6" s="81"/>
      <c r="AF6" s="87"/>
      <c r="AG6" s="81"/>
      <c r="AH6" s="81"/>
    </row>
    <row r="7" spans="1:35" s="35" customFormat="1" ht="15.75" customHeight="1" x14ac:dyDescent="0.25">
      <c r="A7" s="535" t="s">
        <v>67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87"/>
      <c r="AB7" s="88"/>
      <c r="AC7" s="81"/>
      <c r="AD7" s="81"/>
      <c r="AE7" s="81"/>
      <c r="AF7" s="81"/>
      <c r="AG7" s="81"/>
      <c r="AH7" s="81"/>
    </row>
    <row r="8" spans="1:35" s="35" customFormat="1" ht="15.75" customHeight="1" x14ac:dyDescent="0.25">
      <c r="A8" s="552" t="s">
        <v>47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87"/>
      <c r="AB8" s="88"/>
      <c r="AC8" s="87"/>
      <c r="AD8" s="14"/>
      <c r="AE8" s="40"/>
      <c r="AF8" s="106"/>
      <c r="AG8" s="106"/>
      <c r="AH8" s="106"/>
    </row>
    <row r="9" spans="1:35" s="47" customFormat="1" ht="15.75" customHeight="1" x14ac:dyDescent="0.25">
      <c r="A9" s="51"/>
      <c r="B9" s="84"/>
      <c r="C9" s="55"/>
      <c r="D9" s="144"/>
      <c r="E9" s="54"/>
      <c r="F9" s="50"/>
      <c r="G9" s="411"/>
      <c r="K9" s="280"/>
      <c r="L9" s="572" t="s">
        <v>671</v>
      </c>
      <c r="M9" s="572"/>
      <c r="N9" s="572"/>
      <c r="O9" s="572"/>
      <c r="P9" s="401" t="s">
        <v>804</v>
      </c>
      <c r="U9" s="629" t="s">
        <v>646</v>
      </c>
      <c r="V9" s="629"/>
      <c r="W9" s="629"/>
      <c r="AA9" s="59"/>
      <c r="AB9" s="39"/>
      <c r="AC9" s="14"/>
      <c r="AD9" s="14"/>
      <c r="AE9" s="40"/>
      <c r="AF9" s="131"/>
      <c r="AG9" s="131"/>
      <c r="AH9" s="131"/>
    </row>
    <row r="10" spans="1:35" s="48" customFormat="1" ht="12" customHeight="1" x14ac:dyDescent="0.2">
      <c r="A10" s="608" t="s">
        <v>1</v>
      </c>
      <c r="B10" s="608" t="s">
        <v>20</v>
      </c>
      <c r="C10" s="608" t="s">
        <v>2</v>
      </c>
      <c r="D10" s="613" t="s">
        <v>3</v>
      </c>
      <c r="E10" s="608" t="s">
        <v>4</v>
      </c>
      <c r="F10" s="608" t="s">
        <v>5</v>
      </c>
      <c r="G10" s="617" t="s">
        <v>6</v>
      </c>
      <c r="H10" s="614" t="s">
        <v>672</v>
      </c>
      <c r="I10" s="614"/>
      <c r="J10" s="614"/>
      <c r="K10" s="614"/>
      <c r="L10" s="614"/>
      <c r="M10" s="614"/>
      <c r="N10" s="618" t="s">
        <v>8</v>
      </c>
      <c r="O10" s="608" t="s">
        <v>17</v>
      </c>
      <c r="P10" s="617" t="s">
        <v>9</v>
      </c>
      <c r="Q10" s="614" t="s">
        <v>45</v>
      </c>
      <c r="R10" s="614"/>
      <c r="S10" s="614"/>
      <c r="T10" s="614"/>
      <c r="U10" s="614"/>
      <c r="V10" s="614"/>
      <c r="W10" s="614"/>
      <c r="X10" s="614" t="s">
        <v>11</v>
      </c>
      <c r="Y10" s="615" t="s">
        <v>1</v>
      </c>
      <c r="Z10" s="616" t="s">
        <v>36</v>
      </c>
      <c r="AA10" s="172"/>
      <c r="AB10" s="45"/>
      <c r="AC10" s="44"/>
      <c r="AD10" s="44"/>
      <c r="AE10" s="45"/>
      <c r="AF10" s="44"/>
      <c r="AG10" s="44"/>
      <c r="AH10" s="44"/>
    </row>
    <row r="11" spans="1:35" s="48" customFormat="1" ht="17.25" customHeight="1" x14ac:dyDescent="0.2">
      <c r="A11" s="608"/>
      <c r="B11" s="608"/>
      <c r="C11" s="608"/>
      <c r="D11" s="613"/>
      <c r="E11" s="608"/>
      <c r="F11" s="608"/>
      <c r="G11" s="617"/>
      <c r="H11" s="185">
        <v>1</v>
      </c>
      <c r="I11" s="185">
        <v>2</v>
      </c>
      <c r="J11" s="185">
        <v>3</v>
      </c>
      <c r="K11" s="185">
        <v>4</v>
      </c>
      <c r="L11" s="185">
        <v>5</v>
      </c>
      <c r="M11" s="185">
        <v>6</v>
      </c>
      <c r="N11" s="618"/>
      <c r="O11" s="608"/>
      <c r="P11" s="617"/>
      <c r="Q11" s="315">
        <v>1</v>
      </c>
      <c r="R11" s="315">
        <v>2</v>
      </c>
      <c r="S11" s="315">
        <v>3</v>
      </c>
      <c r="T11" s="316"/>
      <c r="U11" s="315">
        <v>4</v>
      </c>
      <c r="V11" s="315">
        <v>5</v>
      </c>
      <c r="W11" s="315">
        <v>6</v>
      </c>
      <c r="X11" s="614"/>
      <c r="Y11" s="615"/>
      <c r="Z11" s="616"/>
      <c r="AA11" s="172"/>
      <c r="AB11" s="45"/>
      <c r="AC11" s="44"/>
      <c r="AD11" s="44"/>
      <c r="AE11" s="45"/>
      <c r="AF11" s="44"/>
      <c r="AG11" s="44"/>
      <c r="AH11" s="44"/>
    </row>
    <row r="12" spans="1:35" s="159" customFormat="1" ht="15.75" customHeight="1" x14ac:dyDescent="0.2">
      <c r="A12" s="281">
        <v>1</v>
      </c>
      <c r="B12" s="282">
        <v>28</v>
      </c>
      <c r="C12" s="152" t="str">
        <f>VLOOKUP(B12,'Уч юн'!$A$3:$G$780,2,FALSE)</f>
        <v>Шапран Никита</v>
      </c>
      <c r="D12" s="283" t="str">
        <f>VLOOKUP(B12,'Уч юн'!$A$3:$G$780,3,FALSE)</f>
        <v>2004</v>
      </c>
      <c r="E12" s="281" t="str">
        <f>VLOOKUP(B12,'Уч юн'!$A$3:$G$780,4,FALSE)</f>
        <v>КМС</v>
      </c>
      <c r="F12" s="152" t="str">
        <f>VLOOKUP(B12,'Уч юн'!$A$3:$G$780,5,FALSE)</f>
        <v xml:space="preserve">Ставрапольский </v>
      </c>
      <c r="G12" s="332" t="str">
        <f>VLOOKUP(B12,'Уч юн'!$A$3:$G$780,6,FALSE)</f>
        <v>СШОР№1</v>
      </c>
      <c r="H12" s="321">
        <v>15.28</v>
      </c>
      <c r="I12" s="321" t="s">
        <v>805</v>
      </c>
      <c r="J12" s="321">
        <v>15.7</v>
      </c>
      <c r="K12" s="321">
        <v>14.98</v>
      </c>
      <c r="L12" s="321">
        <v>14.4</v>
      </c>
      <c r="M12" s="321">
        <v>15.88</v>
      </c>
      <c r="N12" s="318">
        <v>15.88</v>
      </c>
      <c r="O12" s="285">
        <f t="shared" ref="O12:O22" si="0">LOOKUP(N12,$AA$1:$AH$1,$AA$2:$AH$2)</f>
        <v>1</v>
      </c>
      <c r="P12" s="332" t="str">
        <f>VLOOKUP(B12,'Уч юн'!$A$3:$G$780,7,FALSE)</f>
        <v>Шапран Л.А.</v>
      </c>
      <c r="Q12" s="152"/>
      <c r="R12" s="152"/>
      <c r="S12" s="152"/>
      <c r="T12" s="323"/>
      <c r="U12" s="152"/>
      <c r="V12" s="152"/>
      <c r="W12" s="152"/>
      <c r="X12" s="152"/>
      <c r="Y12" s="152"/>
      <c r="Z12" s="323"/>
    </row>
    <row r="13" spans="1:35" s="159" customFormat="1" ht="15.75" customHeight="1" x14ac:dyDescent="0.2">
      <c r="A13" s="281">
        <v>2</v>
      </c>
      <c r="B13" s="282">
        <v>447</v>
      </c>
      <c r="C13" s="152" t="str">
        <f>VLOOKUP(B13,'Уч юн'!$A$3:$G$780,2,FALSE)</f>
        <v>Мужиков Дмитрий</v>
      </c>
      <c r="D13" s="283" t="str">
        <f>VLOOKUP(B13,'Уч юн'!$A$3:$G$780,3,FALSE)</f>
        <v>2004</v>
      </c>
      <c r="E13" s="281" t="str">
        <f>VLOOKUP(B13,'Уч юн'!$A$3:$G$780,4,FALSE)</f>
        <v>1</v>
      </c>
      <c r="F13" s="152" t="str">
        <f>VLOOKUP(B13,'Уч юн'!$A$3:$G$780,5,FALSE)</f>
        <v>Самарская</v>
      </c>
      <c r="G13" s="332" t="str">
        <f>VLOOKUP(B13,'Уч юн'!$A$3:$G$780,6,FALSE)</f>
        <v>ОСШ</v>
      </c>
      <c r="H13" s="321">
        <v>12.68</v>
      </c>
      <c r="I13" s="321">
        <v>13.96</v>
      </c>
      <c r="J13" s="321">
        <v>14.65</v>
      </c>
      <c r="K13" s="321">
        <v>14.95</v>
      </c>
      <c r="L13" s="321">
        <v>14.1</v>
      </c>
      <c r="M13" s="321">
        <v>14.45</v>
      </c>
      <c r="N13" s="318">
        <v>14.95</v>
      </c>
      <c r="O13" s="285">
        <f t="shared" si="0"/>
        <v>1</v>
      </c>
      <c r="P13" s="332" t="str">
        <f>VLOOKUP(B13,'Уч юн'!$A$3:$G$780,7,FALSE)</f>
        <v>Мужиков П.В.</v>
      </c>
      <c r="Q13" s="288"/>
      <c r="R13" s="288"/>
      <c r="S13" s="288"/>
      <c r="T13" s="324"/>
      <c r="U13" s="288"/>
      <c r="V13" s="288"/>
      <c r="W13" s="288"/>
      <c r="X13" s="288"/>
      <c r="Y13" s="288"/>
      <c r="Z13" s="324"/>
    </row>
    <row r="14" spans="1:35" s="159" customFormat="1" ht="15.75" customHeight="1" x14ac:dyDescent="0.2">
      <c r="A14" s="281">
        <v>3</v>
      </c>
      <c r="B14" s="282">
        <v>411</v>
      </c>
      <c r="C14" s="152" t="str">
        <f>VLOOKUP(B14,'Уч юн'!$A$3:$G$780,2,FALSE)</f>
        <v>Тимошенко Артем</v>
      </c>
      <c r="D14" s="283" t="str">
        <f>VLOOKUP(B14,'Уч юн'!$A$3:$G$780,3,FALSE)</f>
        <v>2004</v>
      </c>
      <c r="E14" s="281" t="str">
        <f>VLOOKUP(B14,'Уч юн'!$A$3:$G$780,4,FALSE)</f>
        <v>2</v>
      </c>
      <c r="F14" s="152" t="str">
        <f>VLOOKUP(B14,'Уч юн'!$A$3:$G$780,5,FALSE)</f>
        <v>Москва</v>
      </c>
      <c r="G14" s="332" t="str">
        <f>VLOOKUP(B14,'Уч юн'!$A$3:$G$780,6,FALSE)</f>
        <v>Самбо-70</v>
      </c>
      <c r="H14" s="325">
        <v>12.92</v>
      </c>
      <c r="I14" s="325">
        <v>12.74</v>
      </c>
      <c r="J14" s="325" t="s">
        <v>805</v>
      </c>
      <c r="K14" s="325">
        <v>13.23</v>
      </c>
      <c r="L14" s="325">
        <v>13.02</v>
      </c>
      <c r="M14" s="325">
        <v>12.93</v>
      </c>
      <c r="N14" s="318">
        <v>13.23</v>
      </c>
      <c r="O14" s="285">
        <f t="shared" si="0"/>
        <v>2</v>
      </c>
      <c r="P14" s="332" t="str">
        <f>VLOOKUP(B14,'Уч юн'!$A$3:$G$780,7,FALSE)</f>
        <v>Бахтин К.Г., Айзатулин Р.А.</v>
      </c>
      <c r="Q14" s="328"/>
      <c r="R14" s="328"/>
      <c r="S14" s="328"/>
      <c r="T14" s="420"/>
      <c r="U14" s="328"/>
      <c r="V14" s="328"/>
      <c r="W14" s="328"/>
      <c r="X14" s="328"/>
      <c r="Y14" s="328"/>
      <c r="Z14" s="320"/>
      <c r="AE14" s="174"/>
    </row>
    <row r="15" spans="1:35" s="159" customFormat="1" ht="15.75" customHeight="1" x14ac:dyDescent="0.2">
      <c r="A15" s="281">
        <v>4</v>
      </c>
      <c r="B15" s="282">
        <v>336</v>
      </c>
      <c r="C15" s="152" t="str">
        <f>VLOOKUP(B15,'Уч юн'!$A$3:$G$780,2,FALSE)</f>
        <v>Харламов Никита</v>
      </c>
      <c r="D15" s="283" t="str">
        <f>VLOOKUP(B15,'Уч юн'!$A$3:$G$780,3,FALSE)</f>
        <v>2004</v>
      </c>
      <c r="E15" s="281" t="str">
        <f>VLOOKUP(B15,'Уч юн'!$A$3:$G$780,4,FALSE)</f>
        <v>2</v>
      </c>
      <c r="F15" s="152" t="str">
        <f>VLOOKUP(B15,'Уч юн'!$A$3:$G$780,5,FALSE)</f>
        <v>Краснодарский</v>
      </c>
      <c r="G15" s="332" t="str">
        <f>VLOOKUP(B15,'Уч юн'!$A$3:$G$780,6,FALSE)</f>
        <v>СШ "Лидер"</v>
      </c>
      <c r="H15" s="321">
        <v>11.67</v>
      </c>
      <c r="I15" s="321">
        <v>11.72</v>
      </c>
      <c r="J15" s="321">
        <v>11.46</v>
      </c>
      <c r="K15" s="321">
        <v>11.27</v>
      </c>
      <c r="L15" s="321">
        <v>11.97</v>
      </c>
      <c r="M15" s="321">
        <v>11.6</v>
      </c>
      <c r="N15" s="318">
        <v>11.87</v>
      </c>
      <c r="O15" s="285">
        <f t="shared" si="0"/>
        <v>3</v>
      </c>
      <c r="P15" s="332" t="str">
        <f>VLOOKUP(B15,'Уч юн'!$A$3:$G$780,7,FALSE)</f>
        <v>Бочкарев И.В.</v>
      </c>
      <c r="Q15" s="152"/>
      <c r="R15" s="152"/>
      <c r="S15" s="152"/>
      <c r="T15" s="323"/>
      <c r="U15" s="152"/>
      <c r="V15" s="152"/>
      <c r="W15" s="152"/>
      <c r="X15" s="152"/>
      <c r="Y15" s="152"/>
      <c r="Z15" s="323"/>
    </row>
    <row r="16" spans="1:35" s="159" customFormat="1" ht="15.75" customHeight="1" x14ac:dyDescent="0.2">
      <c r="A16" s="281">
        <v>5</v>
      </c>
      <c r="B16" s="282">
        <v>375</v>
      </c>
      <c r="C16" s="152" t="str">
        <f>VLOOKUP(B16,'Уч юн'!$A$3:$G$780,2,FALSE)</f>
        <v>Суворов Алексей</v>
      </c>
      <c r="D16" s="283" t="str">
        <f>VLOOKUP(B16,'Уч юн'!$A$3:$G$780,3,FALSE)</f>
        <v>2004</v>
      </c>
      <c r="E16" s="281" t="str">
        <f>VLOOKUP(B16,'Уч юн'!$A$3:$G$780,4,FALSE)</f>
        <v>2</v>
      </c>
      <c r="F16" s="152" t="str">
        <f>VLOOKUP(B16,'Уч юн'!$A$3:$G$780,5,FALSE)</f>
        <v>Москва</v>
      </c>
      <c r="G16" s="332" t="str">
        <f>VLOOKUP(B16,'Уч юн'!$A$3:$G$780,6,FALSE)</f>
        <v>Самбо-70 отд. Черемушки</v>
      </c>
      <c r="H16" s="325">
        <v>11.32</v>
      </c>
      <c r="I16" s="325">
        <v>11.14</v>
      </c>
      <c r="J16" s="325">
        <v>11.04</v>
      </c>
      <c r="K16" s="325">
        <v>11.43</v>
      </c>
      <c r="L16" s="325">
        <v>11.51</v>
      </c>
      <c r="M16" s="325">
        <v>11.73</v>
      </c>
      <c r="N16" s="318">
        <v>11.73</v>
      </c>
      <c r="O16" s="285">
        <f t="shared" si="0"/>
        <v>3</v>
      </c>
      <c r="P16" s="332" t="str">
        <f>VLOOKUP(B16,'Уч юн'!$A$3:$G$780,7,FALSE)</f>
        <v>Давыдовы А.В., Н.В.</v>
      </c>
      <c r="Q16" s="328"/>
      <c r="R16" s="328"/>
      <c r="S16" s="328"/>
      <c r="T16" s="420"/>
      <c r="U16" s="328"/>
      <c r="V16" s="328"/>
      <c r="W16" s="328"/>
      <c r="X16" s="328"/>
      <c r="Y16" s="328"/>
      <c r="Z16" s="320"/>
      <c r="AA16" s="164"/>
      <c r="AE16" s="174"/>
    </row>
    <row r="17" spans="1:34" s="159" customFormat="1" ht="15.75" customHeight="1" x14ac:dyDescent="0.2">
      <c r="A17" s="281">
        <v>6</v>
      </c>
      <c r="B17" s="282">
        <v>337</v>
      </c>
      <c r="C17" s="152" t="str">
        <f>VLOOKUP(B17,'Уч юн'!$A$3:$G$780,2,FALSE)</f>
        <v>Бубенщиков Максим</v>
      </c>
      <c r="D17" s="283" t="str">
        <f>VLOOKUP(B17,'Уч юн'!$A$3:$G$780,3,FALSE)</f>
        <v>2004</v>
      </c>
      <c r="E17" s="281" t="str">
        <f>VLOOKUP(B17,'Уч юн'!$A$3:$G$780,4,FALSE)</f>
        <v>3</v>
      </c>
      <c r="F17" s="152" t="str">
        <f>VLOOKUP(B17,'Уч юн'!$A$3:$G$780,5,FALSE)</f>
        <v>Краснодарский</v>
      </c>
      <c r="G17" s="332" t="str">
        <f>VLOOKUP(B17,'Уч юн'!$A$3:$G$780,6,FALSE)</f>
        <v>СШ "Лидер"</v>
      </c>
      <c r="H17" s="321">
        <v>10</v>
      </c>
      <c r="I17" s="321">
        <v>11.1</v>
      </c>
      <c r="J17" s="321">
        <v>11.45</v>
      </c>
      <c r="K17" s="321">
        <v>11.09</v>
      </c>
      <c r="L17" s="321" t="s">
        <v>667</v>
      </c>
      <c r="M17" s="321" t="s">
        <v>667</v>
      </c>
      <c r="N17" s="318">
        <v>11.45</v>
      </c>
      <c r="O17" s="285">
        <f t="shared" si="0"/>
        <v>3</v>
      </c>
      <c r="P17" s="332" t="str">
        <f>VLOOKUP(B17,'Уч юн'!$A$3:$G$780,7,FALSE)</f>
        <v>Бочкарев И.В.</v>
      </c>
      <c r="Q17" s="288"/>
      <c r="R17" s="288"/>
      <c r="S17" s="288"/>
      <c r="T17" s="324"/>
      <c r="U17" s="288"/>
      <c r="V17" s="288"/>
      <c r="W17" s="288"/>
      <c r="X17" s="288"/>
      <c r="Y17" s="288"/>
      <c r="Z17" s="324"/>
    </row>
    <row r="18" spans="1:34" s="159" customFormat="1" ht="15.75" customHeight="1" x14ac:dyDescent="0.2">
      <c r="A18" s="281">
        <v>7</v>
      </c>
      <c r="B18" s="282">
        <v>360</v>
      </c>
      <c r="C18" s="152" t="str">
        <f>VLOOKUP(B18,'Уч юн'!$A$3:$G$780,2,FALSE)</f>
        <v>Прудников Николай</v>
      </c>
      <c r="D18" s="283" t="str">
        <f>VLOOKUP(B18,'Уч юн'!$A$3:$G$780,3,FALSE)</f>
        <v>2004</v>
      </c>
      <c r="E18" s="281" t="str">
        <f>VLOOKUP(B18,'Уч юн'!$A$3:$G$780,4,FALSE)</f>
        <v>3</v>
      </c>
      <c r="F18" s="152" t="str">
        <f>VLOOKUP(B18,'Уч юн'!$A$3:$G$780,5,FALSE)</f>
        <v>Рязанская</v>
      </c>
      <c r="G18" s="332" t="str">
        <f>VLOOKUP(B18,'Уч юн'!$A$3:$G$780,6,FALSE)</f>
        <v>СДЮСШОР "Юность"</v>
      </c>
      <c r="H18" s="317">
        <v>10.64</v>
      </c>
      <c r="I18" s="317">
        <v>10.45</v>
      </c>
      <c r="J18" s="317">
        <v>10.55</v>
      </c>
      <c r="K18" s="317">
        <v>10.52</v>
      </c>
      <c r="L18" s="317">
        <v>11.36</v>
      </c>
      <c r="M18" s="317">
        <v>10.34</v>
      </c>
      <c r="N18" s="318">
        <v>11.36</v>
      </c>
      <c r="O18" s="285">
        <f t="shared" si="0"/>
        <v>3</v>
      </c>
      <c r="P18" s="332" t="str">
        <f>VLOOKUP(B18,'Уч юн'!$A$3:$G$780,7,FALSE)</f>
        <v>Турусов К.А.</v>
      </c>
      <c r="Q18" s="329"/>
      <c r="R18" s="329"/>
      <c r="S18" s="329"/>
      <c r="T18" s="420"/>
      <c r="U18" s="329"/>
      <c r="V18" s="329"/>
      <c r="W18" s="329"/>
      <c r="X18" s="329"/>
      <c r="Y18" s="329"/>
      <c r="Z18" s="320"/>
      <c r="AA18" s="169"/>
    </row>
    <row r="19" spans="1:34" s="159" customFormat="1" ht="15.75" customHeight="1" x14ac:dyDescent="0.2">
      <c r="A19" s="281">
        <v>8</v>
      </c>
      <c r="B19" s="282">
        <v>431</v>
      </c>
      <c r="C19" s="152" t="str">
        <f>VLOOKUP(B19,'Уч юн'!$A$3:$G$780,2,FALSE)</f>
        <v>Миронов Филипп</v>
      </c>
      <c r="D19" s="283" t="str">
        <f>VLOOKUP(B19,'Уч юн'!$A$3:$G$780,3,FALSE)</f>
        <v>2004</v>
      </c>
      <c r="E19" s="281" t="str">
        <f>VLOOKUP(B19,'Уч юн'!$A$3:$G$780,4,FALSE)</f>
        <v>3</v>
      </c>
      <c r="F19" s="152" t="str">
        <f>VLOOKUP(B19,'Уч юн'!$A$3:$G$780,5,FALSE)</f>
        <v>Московская</v>
      </c>
      <c r="G19" s="332" t="str">
        <f>VLOOKUP(B19,'Уч юн'!$A$3:$G$780,6,FALSE)</f>
        <v>СШОР "Лидер"</v>
      </c>
      <c r="H19" s="321">
        <v>10.039999999999999</v>
      </c>
      <c r="I19" s="321">
        <v>10.19</v>
      </c>
      <c r="J19" s="321">
        <v>10.44</v>
      </c>
      <c r="K19" s="321">
        <v>10.9</v>
      </c>
      <c r="L19" s="321">
        <v>10.75</v>
      </c>
      <c r="M19" s="321">
        <v>10.26</v>
      </c>
      <c r="N19" s="318">
        <v>10.9</v>
      </c>
      <c r="O19" s="285">
        <f t="shared" si="0"/>
        <v>3</v>
      </c>
      <c r="P19" s="332" t="str">
        <f>VLOOKUP(B19,'Уч юн'!$A$3:$G$780,7,FALSE)</f>
        <v>Иванова Е.Ю.</v>
      </c>
      <c r="Q19" s="288"/>
      <c r="R19" s="288"/>
      <c r="S19" s="288"/>
      <c r="T19" s="324"/>
      <c r="U19" s="288"/>
      <c r="V19" s="288"/>
      <c r="W19" s="288"/>
      <c r="X19" s="288"/>
      <c r="Y19" s="288"/>
      <c r="Z19" s="324"/>
    </row>
    <row r="20" spans="1:34" s="159" customFormat="1" ht="15.75" customHeight="1" x14ac:dyDescent="0.2">
      <c r="A20" s="281">
        <v>9</v>
      </c>
      <c r="B20" s="282">
        <v>88</v>
      </c>
      <c r="C20" s="152" t="str">
        <f>VLOOKUP(B20,'Уч юн'!$A$3:$G$780,2,FALSE)</f>
        <v>Просвиркин Данил</v>
      </c>
      <c r="D20" s="283" t="str">
        <f>VLOOKUP(B20,'Уч юн'!$A$3:$G$780,3,FALSE)</f>
        <v>2005</v>
      </c>
      <c r="E20" s="281"/>
      <c r="F20" s="152" t="str">
        <f>VLOOKUP(B20,'Уч юн'!$A$3:$G$780,5,FALSE)</f>
        <v>Оренбургская</v>
      </c>
      <c r="G20" s="332" t="str">
        <f>VLOOKUP(B20,'Уч юн'!$A$3:$G$780,6,FALSE)</f>
        <v>ДЮСШ№4</v>
      </c>
      <c r="H20" s="321">
        <v>9.2899999999999991</v>
      </c>
      <c r="I20" s="321">
        <v>10.199999999999999</v>
      </c>
      <c r="J20" s="321">
        <v>10.11</v>
      </c>
      <c r="K20" s="321"/>
      <c r="L20" s="321"/>
      <c r="M20" s="321"/>
      <c r="N20" s="318">
        <v>10.199999999999999</v>
      </c>
      <c r="O20" s="285" t="str">
        <f t="shared" si="0"/>
        <v>1юн</v>
      </c>
      <c r="P20" s="332" t="str">
        <f>VLOOKUP(B20,'Уч юн'!$A$3:$G$780,7,FALSE)</f>
        <v>Просвиркина Е.П., Пужайрыбка О.А.</v>
      </c>
      <c r="Q20" s="152"/>
      <c r="R20" s="152"/>
      <c r="S20" s="152"/>
      <c r="T20" s="323"/>
      <c r="U20" s="152"/>
      <c r="V20" s="152"/>
      <c r="W20" s="152"/>
      <c r="X20" s="152"/>
      <c r="Y20" s="152"/>
      <c r="Z20" s="323"/>
    </row>
    <row r="21" spans="1:34" s="159" customFormat="1" ht="15.75" customHeight="1" x14ac:dyDescent="0.2">
      <c r="A21" s="281">
        <v>10</v>
      </c>
      <c r="B21" s="282">
        <v>160</v>
      </c>
      <c r="C21" s="152" t="str">
        <f>VLOOKUP(B21,'Уч юн'!$A$3:$G$780,2,FALSE)</f>
        <v>Пономарев Михаил</v>
      </c>
      <c r="D21" s="283" t="str">
        <f>VLOOKUP(B21,'Уч юн'!$A$3:$G$780,3,FALSE)</f>
        <v>2004</v>
      </c>
      <c r="E21" s="281" t="str">
        <f>VLOOKUP(B21,'Уч юн'!$A$3:$G$780,4,FALSE)</f>
        <v>3</v>
      </c>
      <c r="F21" s="152" t="str">
        <f>VLOOKUP(B21,'Уч юн'!$A$3:$G$780,5,FALSE)</f>
        <v>Рязанская</v>
      </c>
      <c r="G21" s="332" t="str">
        <f>VLOOKUP(B21,'Уч юн'!$A$3:$G$780,6,FALSE)</f>
        <v>ДЮСШ</v>
      </c>
      <c r="H21" s="325" t="s">
        <v>805</v>
      </c>
      <c r="I21" s="325">
        <v>8.8000000000000007</v>
      </c>
      <c r="J21" s="325">
        <v>8.3000000000000007</v>
      </c>
      <c r="K21" s="325"/>
      <c r="L21" s="325"/>
      <c r="M21" s="325"/>
      <c r="N21" s="318">
        <v>8.8000000000000007</v>
      </c>
      <c r="O21" s="285" t="str">
        <f t="shared" si="0"/>
        <v>2юн</v>
      </c>
      <c r="P21" s="332" t="str">
        <f>VLOOKUP(B21,'Уч юн'!$A$3:$G$780,7,FALSE)</f>
        <v>Ерохин В.С.</v>
      </c>
      <c r="Q21" s="328"/>
      <c r="R21" s="328"/>
      <c r="S21" s="328"/>
      <c r="T21" s="420"/>
      <c r="U21" s="328"/>
      <c r="V21" s="328"/>
      <c r="W21" s="328"/>
      <c r="X21" s="328"/>
      <c r="Y21" s="328"/>
      <c r="Z21" s="320"/>
      <c r="AA21" s="164"/>
      <c r="AE21" s="174"/>
    </row>
    <row r="22" spans="1:34" s="159" customFormat="1" ht="15.75" customHeight="1" x14ac:dyDescent="0.2">
      <c r="A22" s="281">
        <v>11</v>
      </c>
      <c r="B22" s="282">
        <v>238</v>
      </c>
      <c r="C22" s="152" t="str">
        <f>VLOOKUP(B22,'Уч юн'!$A$3:$G$780,2,FALSE)</f>
        <v>Костин Андрей</v>
      </c>
      <c r="D22" s="283" t="str">
        <f>VLOOKUP(B22,'Уч юн'!$A$3:$G$780,3,FALSE)</f>
        <v>2005</v>
      </c>
      <c r="E22" s="281" t="str">
        <f>VLOOKUP(B22,'Уч юн'!$A$3:$G$780,4,FALSE)</f>
        <v>2ю</v>
      </c>
      <c r="F22" s="152" t="str">
        <f>VLOOKUP(B22,'Уч юн'!$A$3:$G$780,5,FALSE)</f>
        <v>Мордовия</v>
      </c>
      <c r="G22" s="332" t="str">
        <f>VLOOKUP(B22,'Уч юн'!$A$3:$G$780,6,FALSE)</f>
        <v>СШОР им. Болотникова</v>
      </c>
      <c r="H22" s="325">
        <v>8.34</v>
      </c>
      <c r="I22" s="325">
        <v>8.4</v>
      </c>
      <c r="J22" s="325">
        <v>8.66</v>
      </c>
      <c r="K22" s="325"/>
      <c r="L22" s="325"/>
      <c r="M22" s="325"/>
      <c r="N22" s="318">
        <v>8.66</v>
      </c>
      <c r="O22" s="285" t="str">
        <f t="shared" si="0"/>
        <v>2юн</v>
      </c>
      <c r="P22" s="332" t="str">
        <f>VLOOKUP(B22,'Уч юн'!$A$3:$G$780,7,FALSE)</f>
        <v>Забродин Р.А.</v>
      </c>
      <c r="Q22" s="328"/>
      <c r="R22" s="328"/>
      <c r="S22" s="328"/>
      <c r="T22" s="420"/>
      <c r="U22" s="328"/>
      <c r="V22" s="328"/>
      <c r="W22" s="328"/>
      <c r="X22" s="328"/>
      <c r="Y22" s="328"/>
      <c r="Z22" s="320"/>
      <c r="AA22" s="167"/>
      <c r="AE22" s="174"/>
    </row>
    <row r="23" spans="1:34" s="35" customFormat="1" ht="15.75" customHeight="1" x14ac:dyDescent="0.25">
      <c r="A23" s="535" t="s">
        <v>341</v>
      </c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87"/>
      <c r="AB23" s="88"/>
      <c r="AC23" s="81"/>
      <c r="AD23" s="81"/>
      <c r="AE23" s="81"/>
      <c r="AF23" s="81"/>
      <c r="AG23" s="81"/>
      <c r="AH23" s="81"/>
    </row>
    <row r="24" spans="1:34" s="35" customFormat="1" ht="15.75" customHeight="1" x14ac:dyDescent="0.25">
      <c r="A24" s="552" t="s">
        <v>47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87"/>
      <c r="AB24" s="88"/>
      <c r="AC24" s="87"/>
      <c r="AD24" s="14"/>
      <c r="AE24" s="40"/>
      <c r="AF24" s="106"/>
      <c r="AG24" s="106"/>
      <c r="AH24" s="106"/>
    </row>
    <row r="25" spans="1:34" s="47" customFormat="1" ht="15.75" customHeight="1" x14ac:dyDescent="0.25">
      <c r="A25" s="51"/>
      <c r="B25" s="84"/>
      <c r="C25" s="55"/>
      <c r="D25" s="144"/>
      <c r="E25" s="54"/>
      <c r="F25" s="50"/>
      <c r="G25" s="411"/>
      <c r="K25" s="280"/>
      <c r="L25" s="572" t="s">
        <v>671</v>
      </c>
      <c r="M25" s="572"/>
      <c r="N25" s="572"/>
      <c r="O25" s="572"/>
      <c r="P25" s="401" t="s">
        <v>674</v>
      </c>
      <c r="U25" s="629" t="s">
        <v>648</v>
      </c>
      <c r="V25" s="629"/>
      <c r="W25" s="629"/>
      <c r="AA25" s="59"/>
      <c r="AB25" s="39"/>
      <c r="AC25" s="14"/>
      <c r="AD25" s="14"/>
      <c r="AE25" s="40"/>
      <c r="AF25" s="131"/>
      <c r="AG25" s="131"/>
      <c r="AH25" s="131"/>
    </row>
    <row r="26" spans="1:34" s="48" customFormat="1" ht="18" customHeight="1" x14ac:dyDescent="0.2">
      <c r="A26" s="608" t="s">
        <v>1</v>
      </c>
      <c r="B26" s="608" t="s">
        <v>20</v>
      </c>
      <c r="C26" s="608" t="s">
        <v>2</v>
      </c>
      <c r="D26" s="613" t="s">
        <v>3</v>
      </c>
      <c r="E26" s="608" t="s">
        <v>4</v>
      </c>
      <c r="F26" s="608" t="s">
        <v>5</v>
      </c>
      <c r="G26" s="617" t="s">
        <v>6</v>
      </c>
      <c r="H26" s="626" t="s">
        <v>672</v>
      </c>
      <c r="I26" s="627"/>
      <c r="J26" s="627"/>
      <c r="K26" s="627"/>
      <c r="L26" s="627"/>
      <c r="M26" s="628"/>
      <c r="N26" s="618" t="s">
        <v>8</v>
      </c>
      <c r="O26" s="608" t="s">
        <v>17</v>
      </c>
      <c r="P26" s="617" t="s">
        <v>9</v>
      </c>
      <c r="Q26" s="614" t="s">
        <v>45</v>
      </c>
      <c r="R26" s="614"/>
      <c r="S26" s="614"/>
      <c r="T26" s="614"/>
      <c r="U26" s="614"/>
      <c r="V26" s="614"/>
      <c r="W26" s="614"/>
      <c r="X26" s="614" t="s">
        <v>11</v>
      </c>
      <c r="Y26" s="615" t="s">
        <v>1</v>
      </c>
      <c r="Z26" s="616" t="s">
        <v>36</v>
      </c>
      <c r="AA26" s="172"/>
      <c r="AB26" s="45"/>
      <c r="AC26" s="44"/>
      <c r="AD26" s="44"/>
      <c r="AE26" s="45"/>
      <c r="AF26" s="44"/>
      <c r="AG26" s="44"/>
      <c r="AH26" s="44"/>
    </row>
    <row r="27" spans="1:34" s="48" customFormat="1" ht="17.25" customHeight="1" x14ac:dyDescent="0.2">
      <c r="A27" s="608"/>
      <c r="B27" s="608"/>
      <c r="C27" s="608"/>
      <c r="D27" s="613"/>
      <c r="E27" s="608"/>
      <c r="F27" s="608"/>
      <c r="G27" s="617"/>
      <c r="H27" s="185">
        <v>1</v>
      </c>
      <c r="I27" s="185">
        <v>2</v>
      </c>
      <c r="J27" s="185">
        <v>3</v>
      </c>
      <c r="K27" s="185">
        <v>4</v>
      </c>
      <c r="L27" s="185">
        <v>5</v>
      </c>
      <c r="M27" s="185">
        <v>6</v>
      </c>
      <c r="N27" s="618"/>
      <c r="O27" s="608"/>
      <c r="P27" s="617"/>
      <c r="Q27" s="315">
        <v>1</v>
      </c>
      <c r="R27" s="315">
        <v>2</v>
      </c>
      <c r="S27" s="315">
        <v>3</v>
      </c>
      <c r="T27" s="316"/>
      <c r="U27" s="315">
        <v>4</v>
      </c>
      <c r="V27" s="315">
        <v>5</v>
      </c>
      <c r="W27" s="315">
        <v>6</v>
      </c>
      <c r="X27" s="614"/>
      <c r="Y27" s="615"/>
      <c r="Z27" s="616"/>
      <c r="AA27" s="172"/>
      <c r="AB27" s="45"/>
      <c r="AC27" s="44"/>
      <c r="AD27" s="44"/>
      <c r="AE27" s="45"/>
      <c r="AF27" s="44"/>
      <c r="AG27" s="44"/>
      <c r="AH27" s="44"/>
    </row>
    <row r="28" spans="1:34" s="159" customFormat="1" ht="15" customHeight="1" x14ac:dyDescent="0.2">
      <c r="A28" s="281">
        <v>1</v>
      </c>
      <c r="B28" s="282">
        <v>71</v>
      </c>
      <c r="C28" s="152" t="str">
        <f>VLOOKUP(B28,'Уч юн'!$A$3:$G$780,2,FALSE)</f>
        <v>Захаров Тимур</v>
      </c>
      <c r="D28" s="283" t="str">
        <f>VLOOKUP(B28,'Уч юн'!$A$3:$G$780,3,FALSE)</f>
        <v>2006</v>
      </c>
      <c r="E28" s="281" t="str">
        <f>VLOOKUP(B28,'Уч юн'!$A$3:$G$780,4,FALSE)</f>
        <v>3</v>
      </c>
      <c r="F28" s="152" t="str">
        <f>VLOOKUP(B28,'Уч юн'!$A$3:$G$780,5,FALSE)</f>
        <v>С.-Петербург</v>
      </c>
      <c r="G28" s="332" t="str">
        <f>VLOOKUP(B28,'Уч юн'!$A$3:$G$780,6,FALSE)</f>
        <v>СШ Выборгского р-на</v>
      </c>
      <c r="H28" s="321">
        <v>12.36</v>
      </c>
      <c r="I28" s="321">
        <v>12.22</v>
      </c>
      <c r="J28" s="321">
        <v>12.17</v>
      </c>
      <c r="K28" s="321">
        <v>12.42</v>
      </c>
      <c r="L28" s="321">
        <v>12.92</v>
      </c>
      <c r="M28" s="321">
        <v>12.06</v>
      </c>
      <c r="N28" s="318">
        <v>12.92</v>
      </c>
      <c r="O28" s="285">
        <v>3</v>
      </c>
      <c r="P28" s="332" t="str">
        <f>VLOOKUP(B28,'Уч юн'!$A$3:$G$780,7,FALSE)</f>
        <v>Сечко Л.М.</v>
      </c>
      <c r="Q28" s="321">
        <v>12.36</v>
      </c>
      <c r="R28" s="321">
        <v>12.22</v>
      </c>
      <c r="S28" s="321">
        <v>12.17</v>
      </c>
      <c r="T28" s="322"/>
      <c r="U28" s="321">
        <v>12.42</v>
      </c>
      <c r="V28" s="321">
        <v>12.92</v>
      </c>
      <c r="W28" s="321">
        <v>12.06</v>
      </c>
      <c r="X28" s="288"/>
      <c r="Y28" s="288"/>
      <c r="Z28" s="324"/>
    </row>
    <row r="29" spans="1:34" s="159" customFormat="1" ht="15" customHeight="1" x14ac:dyDescent="0.2">
      <c r="A29" s="281">
        <v>2</v>
      </c>
      <c r="B29" s="282">
        <v>358</v>
      </c>
      <c r="C29" s="152" t="str">
        <f>VLOOKUP(B29,'Уч юн'!$A$3:$G$780,2,FALSE)</f>
        <v>Викторкин Андрей</v>
      </c>
      <c r="D29" s="283" t="str">
        <f>VLOOKUP(B29,'Уч юн'!$A$3:$G$780,3,FALSE)</f>
        <v>2006</v>
      </c>
      <c r="E29" s="281" t="str">
        <f>VLOOKUP(B29,'Уч юн'!$A$3:$G$780,4,FALSE)</f>
        <v>3ю</v>
      </c>
      <c r="F29" s="152" t="str">
        <f>VLOOKUP(B29,'Уч юн'!$A$3:$G$780,5,FALSE)</f>
        <v>Рязанская</v>
      </c>
      <c r="G29" s="332" t="str">
        <f>VLOOKUP(B29,'Уч юн'!$A$3:$G$780,6,FALSE)</f>
        <v>СДЮСШОР "Юность"</v>
      </c>
      <c r="H29" s="325">
        <v>9.9600000000000009</v>
      </c>
      <c r="I29" s="325">
        <v>9.9499999999999993</v>
      </c>
      <c r="J29" s="325">
        <v>10.18</v>
      </c>
      <c r="K29" s="325">
        <v>9.85</v>
      </c>
      <c r="L29" s="325">
        <v>9.11</v>
      </c>
      <c r="M29" s="325">
        <v>9.02</v>
      </c>
      <c r="N29" s="318">
        <v>10.18</v>
      </c>
      <c r="O29" s="285" t="s">
        <v>60</v>
      </c>
      <c r="P29" s="332" t="str">
        <f>VLOOKUP(B29,'Уч юн'!$A$3:$G$780,7,FALSE)</f>
        <v>Турусов К.А.</v>
      </c>
      <c r="Q29" s="325">
        <v>9.9600000000000009</v>
      </c>
      <c r="R29" s="325">
        <v>9.9499999999999993</v>
      </c>
      <c r="S29" s="325">
        <v>10.18</v>
      </c>
      <c r="T29" s="319"/>
      <c r="U29" s="325">
        <v>9.85</v>
      </c>
      <c r="V29" s="325">
        <v>9.11</v>
      </c>
      <c r="W29" s="325">
        <v>9.02</v>
      </c>
      <c r="X29" s="328"/>
      <c r="Y29" s="328"/>
      <c r="Z29" s="320"/>
      <c r="AA29" s="167"/>
      <c r="AE29" s="174"/>
    </row>
    <row r="30" spans="1:34" s="159" customFormat="1" ht="15" customHeight="1" x14ac:dyDescent="0.2">
      <c r="A30" s="281">
        <v>3</v>
      </c>
      <c r="B30" s="282">
        <v>376</v>
      </c>
      <c r="C30" s="152" t="str">
        <f>VLOOKUP(B30,'Уч юн'!$A$3:$G$780,2,FALSE)</f>
        <v>Глущук Александр</v>
      </c>
      <c r="D30" s="283" t="str">
        <f>VLOOKUP(B30,'Уч юн'!$A$3:$G$780,3,FALSE)</f>
        <v>2006</v>
      </c>
      <c r="E30" s="281" t="str">
        <f>VLOOKUP(B30,'Уч юн'!$A$3:$G$780,4,FALSE)</f>
        <v>1ю</v>
      </c>
      <c r="F30" s="152" t="str">
        <f>VLOOKUP(B30,'Уч юн'!$A$3:$G$780,5,FALSE)</f>
        <v>Москва</v>
      </c>
      <c r="G30" s="332" t="str">
        <f>VLOOKUP(B30,'Уч юн'!$A$3:$G$780,6,FALSE)</f>
        <v>Самбо-70 отд. Черемушки</v>
      </c>
      <c r="H30" s="317">
        <v>7.77</v>
      </c>
      <c r="I30" s="317">
        <v>8.67</v>
      </c>
      <c r="J30" s="317">
        <v>7.37</v>
      </c>
      <c r="K30" s="317">
        <v>8.1199999999999992</v>
      </c>
      <c r="L30" s="317">
        <v>7.96</v>
      </c>
      <c r="M30" s="317">
        <v>8.4499999999999993</v>
      </c>
      <c r="N30" s="318">
        <v>8.67</v>
      </c>
      <c r="O30" s="285" t="s">
        <v>58</v>
      </c>
      <c r="P30" s="332" t="str">
        <f>VLOOKUP(B30,'Уч юн'!$A$3:$G$780,7,FALSE)</f>
        <v>Давыдовы А.В., Н.В.</v>
      </c>
      <c r="Q30" s="317">
        <v>7.77</v>
      </c>
      <c r="R30" s="317">
        <v>8.67</v>
      </c>
      <c r="S30" s="317">
        <v>7.37</v>
      </c>
      <c r="T30" s="319"/>
      <c r="U30" s="317">
        <v>8.1199999999999992</v>
      </c>
      <c r="V30" s="317">
        <v>7.96</v>
      </c>
      <c r="W30" s="317">
        <v>8.4499999999999993</v>
      </c>
      <c r="X30" s="329"/>
      <c r="Y30" s="329"/>
      <c r="Z30" s="320"/>
      <c r="AA30" s="169"/>
    </row>
    <row r="31" spans="1:34" s="159" customFormat="1" ht="15" customHeight="1" x14ac:dyDescent="0.2">
      <c r="A31" s="281">
        <v>4</v>
      </c>
      <c r="B31" s="282">
        <v>359</v>
      </c>
      <c r="C31" s="152" t="str">
        <f>VLOOKUP(B31,'Уч юн'!$A$3:$G$780,2,FALSE)</f>
        <v>Колосович Всеволод</v>
      </c>
      <c r="D31" s="283" t="str">
        <f>VLOOKUP(B31,'Уч юн'!$A$3:$G$780,3,FALSE)</f>
        <v>2006</v>
      </c>
      <c r="E31" s="281" t="str">
        <f>VLOOKUP(B31,'Уч юн'!$A$3:$G$780,4,FALSE)</f>
        <v>3ю</v>
      </c>
      <c r="F31" s="152" t="str">
        <f>VLOOKUP(B31,'Уч юн'!$A$3:$G$780,5,FALSE)</f>
        <v>Рязанская</v>
      </c>
      <c r="G31" s="332" t="str">
        <f>VLOOKUP(B31,'Уч юн'!$A$3:$G$780,6,FALSE)</f>
        <v>СДЮСШОР "Юность"</v>
      </c>
      <c r="H31" s="325">
        <v>7.36</v>
      </c>
      <c r="I31" s="325">
        <v>7.51</v>
      </c>
      <c r="J31" s="325">
        <v>7.65</v>
      </c>
      <c r="K31" s="325">
        <v>7.47</v>
      </c>
      <c r="L31" s="325">
        <v>7.76</v>
      </c>
      <c r="M31" s="325">
        <v>7.48</v>
      </c>
      <c r="N31" s="318">
        <v>7.76</v>
      </c>
      <c r="O31" s="285" t="s">
        <v>675</v>
      </c>
      <c r="P31" s="332" t="str">
        <f>VLOOKUP(B31,'Уч юн'!$A$3:$G$780,7,FALSE)</f>
        <v>Турусов К.А.</v>
      </c>
      <c r="Q31" s="325">
        <v>7.36</v>
      </c>
      <c r="R31" s="325">
        <v>7.51</v>
      </c>
      <c r="S31" s="325">
        <v>7.65</v>
      </c>
      <c r="T31" s="319"/>
      <c r="U31" s="325">
        <v>7.47</v>
      </c>
      <c r="V31" s="325">
        <v>7.76</v>
      </c>
      <c r="W31" s="325">
        <v>7.48</v>
      </c>
      <c r="X31" s="328"/>
      <c r="Y31" s="328"/>
      <c r="Z31" s="320"/>
      <c r="AA31" s="164"/>
      <c r="AE31" s="174"/>
    </row>
    <row r="32" spans="1:34" s="159" customFormat="1" ht="15" customHeight="1" x14ac:dyDescent="0.2">
      <c r="A32" s="281">
        <v>5</v>
      </c>
      <c r="B32" s="282">
        <v>31</v>
      </c>
      <c r="C32" s="152" t="str">
        <f>VLOOKUP(B32,'Уч юн'!$A$3:$G$780,2,FALSE)</f>
        <v>Ивахненко Никита</v>
      </c>
      <c r="D32" s="283" t="str">
        <f>VLOOKUP(B32,'Уч юн'!$A$3:$G$780,3,FALSE)</f>
        <v>2006</v>
      </c>
      <c r="E32" s="281" t="str">
        <f>VLOOKUP(B32,'Уч юн'!$A$3:$G$780,4,FALSE)</f>
        <v>3ю</v>
      </c>
      <c r="F32" s="152" t="str">
        <f>VLOOKUP(B32,'Уч юн'!$A$3:$G$780,5,FALSE)</f>
        <v xml:space="preserve">Ставрапольский </v>
      </c>
      <c r="G32" s="332" t="str">
        <f>VLOOKUP(B32,'Уч юн'!$A$3:$G$780,6,FALSE)</f>
        <v>СШОР№1</v>
      </c>
      <c r="H32" s="321">
        <v>7.6</v>
      </c>
      <c r="I32" s="321">
        <v>7.52</v>
      </c>
      <c r="J32" s="321">
        <v>7.31</v>
      </c>
      <c r="K32" s="321">
        <v>7.28</v>
      </c>
      <c r="L32" s="321">
        <v>7.18</v>
      </c>
      <c r="M32" s="321">
        <v>6.88</v>
      </c>
      <c r="N32" s="318">
        <v>7.6</v>
      </c>
      <c r="O32" s="285" t="s">
        <v>675</v>
      </c>
      <c r="P32" s="332" t="str">
        <f>VLOOKUP(B32,'Уч юн'!$A$3:$G$780,7,FALSE)</f>
        <v>Шапран Л.А.</v>
      </c>
      <c r="Q32" s="321">
        <v>7.6</v>
      </c>
      <c r="R32" s="321">
        <v>7.52</v>
      </c>
      <c r="S32" s="321">
        <v>7.31</v>
      </c>
      <c r="T32" s="322"/>
      <c r="U32" s="321">
        <v>7.28</v>
      </c>
      <c r="V32" s="321">
        <v>7.18</v>
      </c>
      <c r="W32" s="321">
        <v>6.88</v>
      </c>
      <c r="X32" s="152"/>
      <c r="Y32" s="152"/>
      <c r="Z32" s="323"/>
    </row>
    <row r="33" spans="1:31" s="159" customFormat="1" ht="15" customHeight="1" x14ac:dyDescent="0.2">
      <c r="A33" s="281">
        <v>6</v>
      </c>
      <c r="B33" s="282">
        <v>30</v>
      </c>
      <c r="C33" s="152" t="str">
        <f>VLOOKUP(B33,'Уч юн'!$A$3:$G$780,2,FALSE)</f>
        <v>Васильев Павел</v>
      </c>
      <c r="D33" s="283" t="str">
        <f>VLOOKUP(B33,'Уч юн'!$A$3:$G$780,3,FALSE)</f>
        <v>2006</v>
      </c>
      <c r="E33" s="281" t="str">
        <f>VLOOKUP(B33,'Уч юн'!$A$3:$G$780,4,FALSE)</f>
        <v>3ю</v>
      </c>
      <c r="F33" s="152" t="str">
        <f>VLOOKUP(B33,'Уч юн'!$A$3:$G$780,5,FALSE)</f>
        <v xml:space="preserve">Ставрапольский </v>
      </c>
      <c r="G33" s="332" t="str">
        <f>VLOOKUP(B33,'Уч юн'!$A$3:$G$780,6,FALSE)</f>
        <v>СШОР№1</v>
      </c>
      <c r="H33" s="321">
        <v>6.52</v>
      </c>
      <c r="I33" s="321">
        <v>6.52</v>
      </c>
      <c r="J33" s="321">
        <v>5.68</v>
      </c>
      <c r="K33" s="321">
        <v>6.12</v>
      </c>
      <c r="L33" s="321" t="s">
        <v>668</v>
      </c>
      <c r="M33" s="321">
        <v>6.28</v>
      </c>
      <c r="N33" s="318">
        <v>6.52</v>
      </c>
      <c r="O33" s="285" t="s">
        <v>675</v>
      </c>
      <c r="P33" s="332" t="str">
        <f>VLOOKUP(B33,'Уч юн'!$A$3:$G$780,7,FALSE)</f>
        <v>Шапран Л.А.</v>
      </c>
      <c r="Q33" s="321">
        <v>6.52</v>
      </c>
      <c r="R33" s="321">
        <v>6.52</v>
      </c>
      <c r="S33" s="321">
        <v>5.68</v>
      </c>
      <c r="T33" s="322"/>
      <c r="U33" s="321">
        <v>6.12</v>
      </c>
      <c r="V33" s="321" t="s">
        <v>668</v>
      </c>
      <c r="W33" s="321">
        <v>6.28</v>
      </c>
      <c r="X33" s="152"/>
      <c r="Y33" s="152"/>
      <c r="Z33" s="323"/>
    </row>
    <row r="34" spans="1:31" s="159" customFormat="1" ht="15" customHeight="1" x14ac:dyDescent="0.2">
      <c r="A34" s="281">
        <v>7</v>
      </c>
      <c r="B34" s="282">
        <v>32</v>
      </c>
      <c r="C34" s="152" t="str">
        <f>VLOOKUP(B34,'Уч юн'!$A$3:$G$780,2,FALSE)</f>
        <v>Кобалия Давид</v>
      </c>
      <c r="D34" s="283" t="str">
        <f>VLOOKUP(B34,'Уч юн'!$A$3:$G$780,3,FALSE)</f>
        <v>2006</v>
      </c>
      <c r="E34" s="281" t="str">
        <f>VLOOKUP(B34,'Уч юн'!$A$3:$G$780,4,FALSE)</f>
        <v>3ю</v>
      </c>
      <c r="F34" s="152" t="str">
        <f>VLOOKUP(B34,'Уч юн'!$A$3:$G$780,5,FALSE)</f>
        <v xml:space="preserve">Ставрапольский </v>
      </c>
      <c r="G34" s="332" t="str">
        <f>VLOOKUP(B34,'Уч юн'!$A$3:$G$780,6,FALSE)</f>
        <v>СШОР№1</v>
      </c>
      <c r="H34" s="325">
        <v>6.22</v>
      </c>
      <c r="I34" s="325">
        <v>5.8</v>
      </c>
      <c r="J34" s="325">
        <v>5.8</v>
      </c>
      <c r="K34" s="325">
        <v>6.12</v>
      </c>
      <c r="L34" s="325">
        <v>6.22</v>
      </c>
      <c r="M34" s="325">
        <v>5.34</v>
      </c>
      <c r="N34" s="318">
        <v>6.22</v>
      </c>
      <c r="O34" s="285" t="s">
        <v>675</v>
      </c>
      <c r="P34" s="332" t="str">
        <f>VLOOKUP(B34,'Уч юн'!$A$3:$G$780,7,FALSE)</f>
        <v>Шапран Л.А.</v>
      </c>
      <c r="Q34" s="325">
        <v>6.22</v>
      </c>
      <c r="R34" s="325">
        <v>5.8</v>
      </c>
      <c r="S34" s="325">
        <v>5.8</v>
      </c>
      <c r="T34" s="319"/>
      <c r="U34" s="325">
        <v>6.12</v>
      </c>
      <c r="V34" s="325">
        <v>6.22</v>
      </c>
      <c r="W34" s="325">
        <v>5.34</v>
      </c>
      <c r="X34" s="328"/>
      <c r="Y34" s="328"/>
      <c r="Z34" s="320"/>
      <c r="AA34" s="164"/>
      <c r="AE34" s="174"/>
    </row>
    <row r="35" spans="1:31" s="159" customFormat="1" ht="15" customHeight="1" x14ac:dyDescent="0.2">
      <c r="A35" s="281">
        <v>8</v>
      </c>
      <c r="B35" s="282">
        <v>136</v>
      </c>
      <c r="C35" s="152" t="str">
        <f>VLOOKUP(B35,'Уч юн'!$A$3:$G$780,2,FALSE)</f>
        <v>Дорошев Вячеслав</v>
      </c>
      <c r="D35" s="283" t="str">
        <f>VLOOKUP(B35,'Уч юн'!$A$3:$G$780,3,FALSE)</f>
        <v>2006</v>
      </c>
      <c r="E35" s="281" t="str">
        <f>VLOOKUP(B35,'Уч юн'!$A$3:$G$780,4,FALSE)</f>
        <v>3ю</v>
      </c>
      <c r="F35" s="152" t="str">
        <f>VLOOKUP(B35,'Уч юн'!$A$3:$G$780,5,FALSE)</f>
        <v>Ростовская</v>
      </c>
      <c r="G35" s="332"/>
      <c r="H35" s="325">
        <v>5.32</v>
      </c>
      <c r="I35" s="325">
        <v>5.03</v>
      </c>
      <c r="J35" s="325">
        <v>4.66</v>
      </c>
      <c r="K35" s="325">
        <v>5.67</v>
      </c>
      <c r="L35" s="325">
        <v>5.95</v>
      </c>
      <c r="M35" s="325">
        <v>5.68</v>
      </c>
      <c r="N35" s="318">
        <v>5.95</v>
      </c>
      <c r="O35" s="285" t="s">
        <v>675</v>
      </c>
      <c r="P35" s="332" t="str">
        <f>VLOOKUP(B35,'Уч юн'!$A$3:$G$780,7,FALSE)</f>
        <v>Каргин С.В.</v>
      </c>
      <c r="Q35" s="325">
        <v>5.32</v>
      </c>
      <c r="R35" s="325">
        <v>5.03</v>
      </c>
      <c r="S35" s="325">
        <v>4.66</v>
      </c>
      <c r="T35" s="319"/>
      <c r="U35" s="325">
        <v>5.67</v>
      </c>
      <c r="V35" s="325">
        <v>5.95</v>
      </c>
      <c r="W35" s="325">
        <v>5.68</v>
      </c>
      <c r="X35" s="328"/>
      <c r="Y35" s="328"/>
      <c r="Z35" s="320"/>
      <c r="AE35" s="174"/>
    </row>
    <row r="36" spans="1:31" s="159" customFormat="1" ht="15" customHeight="1" x14ac:dyDescent="0.2">
      <c r="A36" s="281">
        <v>9</v>
      </c>
      <c r="B36" s="282">
        <v>12</v>
      </c>
      <c r="C36" s="152" t="str">
        <f>VLOOKUP(B36,'Уч юн'!$A$3:$G$780,2,FALSE)</f>
        <v>Тарарака Александр</v>
      </c>
      <c r="D36" s="283" t="str">
        <f>VLOOKUP(B36,'Уч юн'!$A$3:$G$780,3,FALSE)</f>
        <v>2006</v>
      </c>
      <c r="E36" s="281" t="str">
        <f>VLOOKUP(B36,'Уч юн'!$A$3:$G$780,4,FALSE)</f>
        <v>3</v>
      </c>
      <c r="F36" s="152" t="str">
        <f>VLOOKUP(B36,'Уч юн'!$A$3:$G$780,5,FALSE)</f>
        <v>Белгородская</v>
      </c>
      <c r="G36" s="332" t="str">
        <f>VLOOKUP(B36,'Уч юн'!$A$3:$G$780,6,FALSE)</f>
        <v>ДЮСШ№2</v>
      </c>
      <c r="H36" s="321">
        <v>4.63</v>
      </c>
      <c r="I36" s="321">
        <v>4.1100000000000003</v>
      </c>
      <c r="J36" s="321">
        <v>4.42</v>
      </c>
      <c r="K36" s="321"/>
      <c r="L36" s="321"/>
      <c r="M36" s="321"/>
      <c r="N36" s="318">
        <v>4.63</v>
      </c>
      <c r="O36" s="285" t="s">
        <v>675</v>
      </c>
      <c r="P36" s="332" t="str">
        <f>VLOOKUP(B36,'Уч юн'!$A$3:$G$780,7,FALSE)</f>
        <v>Кальная О.В.</v>
      </c>
      <c r="Q36" s="321">
        <v>4.63</v>
      </c>
      <c r="R36" s="321">
        <v>4.1100000000000003</v>
      </c>
      <c r="S36" s="321">
        <v>4.42</v>
      </c>
      <c r="T36" s="322"/>
      <c r="U36" s="321"/>
      <c r="V36" s="321"/>
      <c r="W36" s="321"/>
      <c r="X36" s="288"/>
      <c r="Y36" s="288"/>
      <c r="Z36" s="324"/>
    </row>
    <row r="37" spans="1:31" s="159" customFormat="1" ht="15" customHeight="1" x14ac:dyDescent="0.2">
      <c r="A37" s="281">
        <v>10</v>
      </c>
      <c r="B37" s="282">
        <v>5</v>
      </c>
      <c r="C37" s="152" t="str">
        <f>VLOOKUP(B37,'Уч юн'!$A$3:$G$780,2,FALSE)</f>
        <v>Масленников Артем</v>
      </c>
      <c r="D37" s="283" t="str">
        <f>VLOOKUP(B37,'Уч юн'!$A$3:$G$780,3,FALSE)</f>
        <v>2006</v>
      </c>
      <c r="E37" s="281" t="str">
        <f>VLOOKUP(B37,'Уч юн'!$A$3:$G$780,4,FALSE)</f>
        <v>3</v>
      </c>
      <c r="F37" s="152" t="str">
        <f>VLOOKUP(B37,'Уч юн'!$A$3:$G$780,5,FALSE)</f>
        <v>Белгородская</v>
      </c>
      <c r="G37" s="332" t="str">
        <f>VLOOKUP(B37,'Уч юн'!$A$3:$G$780,6,FALSE)</f>
        <v>ДЮСШ№2</v>
      </c>
      <c r="H37" s="321">
        <v>3.92</v>
      </c>
      <c r="I37" s="321">
        <v>4.4800000000000004</v>
      </c>
      <c r="J37" s="321">
        <v>4.1500000000000004</v>
      </c>
      <c r="K37" s="321"/>
      <c r="L37" s="321"/>
      <c r="M37" s="321"/>
      <c r="N37" s="318">
        <v>4.4800000000000004</v>
      </c>
      <c r="O37" s="285" t="s">
        <v>675</v>
      </c>
      <c r="P37" s="332" t="str">
        <f>VLOOKUP(B37,'Уч юн'!$A$3:$G$780,7,FALSE)</f>
        <v>Кальная О.В.</v>
      </c>
      <c r="Q37" s="321">
        <v>3.92</v>
      </c>
      <c r="R37" s="321">
        <v>4.4800000000000004</v>
      </c>
      <c r="S37" s="321">
        <v>4.1500000000000004</v>
      </c>
      <c r="T37" s="322"/>
      <c r="U37" s="321"/>
      <c r="V37" s="321"/>
      <c r="W37" s="321"/>
      <c r="X37" s="288"/>
      <c r="Y37" s="288"/>
      <c r="Z37" s="324"/>
    </row>
    <row r="38" spans="1:31" x14ac:dyDescent="0.25">
      <c r="N38" s="104"/>
    </row>
    <row r="39" spans="1:31" s="35" customFormat="1" x14ac:dyDescent="0.25">
      <c r="A39" s="33"/>
      <c r="B39" s="31"/>
      <c r="C39" s="35" t="s">
        <v>655</v>
      </c>
      <c r="D39" s="138"/>
      <c r="E39" s="31"/>
      <c r="F39" s="38"/>
      <c r="G39" s="405" t="s">
        <v>657</v>
      </c>
      <c r="H39" s="72"/>
      <c r="I39" s="72"/>
      <c r="J39" s="31"/>
      <c r="K39" s="72"/>
      <c r="L39" s="72"/>
      <c r="M39" s="72"/>
      <c r="O39" s="31"/>
      <c r="P39" s="428"/>
    </row>
    <row r="40" spans="1:31" s="35" customFormat="1" x14ac:dyDescent="0.25">
      <c r="A40" s="33"/>
      <c r="B40" s="31"/>
      <c r="D40" s="138"/>
      <c r="E40" s="31"/>
      <c r="F40" s="38"/>
      <c r="G40" s="405"/>
      <c r="H40" s="72"/>
      <c r="I40" s="72"/>
      <c r="J40" s="31"/>
      <c r="K40" s="72"/>
      <c r="L40" s="72"/>
      <c r="M40" s="72"/>
      <c r="O40" s="31"/>
      <c r="P40" s="428"/>
    </row>
    <row r="41" spans="1:31" s="35" customFormat="1" x14ac:dyDescent="0.25">
      <c r="A41" s="33"/>
      <c r="B41" s="31"/>
      <c r="C41" s="35" t="s">
        <v>656</v>
      </c>
      <c r="D41" s="138"/>
      <c r="E41" s="31"/>
      <c r="F41" s="38"/>
      <c r="G41" s="405" t="s">
        <v>658</v>
      </c>
      <c r="H41" s="72"/>
      <c r="I41" s="72"/>
      <c r="J41" s="31"/>
      <c r="K41" s="72"/>
      <c r="L41" s="72"/>
      <c r="M41" s="72"/>
      <c r="O41" s="31"/>
      <c r="P41" s="428"/>
    </row>
    <row r="42" spans="1:31" x14ac:dyDescent="0.25">
      <c r="N42" s="104"/>
    </row>
    <row r="43" spans="1:31" x14ac:dyDescent="0.25">
      <c r="N43" s="104"/>
    </row>
    <row r="44" spans="1:31" x14ac:dyDescent="0.25">
      <c r="N44" s="104"/>
    </row>
  </sheetData>
  <customSheetViews>
    <customSheetView guid="{948F6758-08EB-455E-9DF2-723DFC2E4E47}" showPageBreaks="1" fitToPage="1" printArea="1" hiddenColumns="1" view="pageBreakPreview" topLeftCell="A21">
      <selection activeCell="P45" sqref="P45"/>
      <colBreaks count="1" manualBreakCount="1">
        <brk id="16" max="40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86" orientation="landscape" r:id="rId1"/>
      <headerFooter alignWithMargins="0"/>
    </customSheetView>
  </customSheetViews>
  <mergeCells count="45">
    <mergeCell ref="D6:O6"/>
    <mergeCell ref="P6:Z6"/>
    <mergeCell ref="D10:D11"/>
    <mergeCell ref="P10:P11"/>
    <mergeCell ref="E10:E11"/>
    <mergeCell ref="Q10:W10"/>
    <mergeCell ref="O10:O11"/>
    <mergeCell ref="F10:F11"/>
    <mergeCell ref="G10:G11"/>
    <mergeCell ref="N10:N11"/>
    <mergeCell ref="H10:M10"/>
    <mergeCell ref="A1:Z1"/>
    <mergeCell ref="A2:Z2"/>
    <mergeCell ref="A3:Z3"/>
    <mergeCell ref="A4:Z4"/>
    <mergeCell ref="A5:Z5"/>
    <mergeCell ref="E26:E27"/>
    <mergeCell ref="F26:F27"/>
    <mergeCell ref="A8:Z8"/>
    <mergeCell ref="A7:Z7"/>
    <mergeCell ref="U9:W9"/>
    <mergeCell ref="A10:A11"/>
    <mergeCell ref="B10:B11"/>
    <mergeCell ref="C10:C11"/>
    <mergeCell ref="Z26:Z27"/>
    <mergeCell ref="X10:X11"/>
    <mergeCell ref="Y10:Y11"/>
    <mergeCell ref="Z10:Z11"/>
    <mergeCell ref="G26:G27"/>
    <mergeCell ref="N26:N27"/>
    <mergeCell ref="O26:O27"/>
    <mergeCell ref="P26:P27"/>
    <mergeCell ref="Q26:W26"/>
    <mergeCell ref="A23:Z23"/>
    <mergeCell ref="A24:Z24"/>
    <mergeCell ref="U25:W25"/>
    <mergeCell ref="A26:A27"/>
    <mergeCell ref="B26:B27"/>
    <mergeCell ref="C26:C27"/>
    <mergeCell ref="D26:D27"/>
    <mergeCell ref="L9:O9"/>
    <mergeCell ref="L25:O25"/>
    <mergeCell ref="H26:M26"/>
    <mergeCell ref="X26:X27"/>
    <mergeCell ref="Y26:Y27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86" orientation="landscape" r:id="rId2"/>
  <headerFooter alignWithMargins="0"/>
  <colBreaks count="1" manualBreakCount="1">
    <brk id="1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A114"/>
  <sheetViews>
    <sheetView view="pageBreakPreview" topLeftCell="A98" zoomScaleSheetLayoutView="100" workbookViewId="0">
      <selection activeCell="C121" sqref="C121"/>
    </sheetView>
  </sheetViews>
  <sheetFormatPr defaultRowHeight="12.75" x14ac:dyDescent="0.2"/>
  <cols>
    <col min="1" max="1" width="6.140625" style="34" customWidth="1"/>
    <col min="2" max="2" width="4.85546875" style="34" customWidth="1"/>
    <col min="3" max="3" width="25.140625" style="187" customWidth="1"/>
    <col min="4" max="4" width="8.42578125" style="210" customWidth="1"/>
    <col min="5" max="5" width="6" style="34" customWidth="1"/>
    <col min="6" max="6" width="17.42578125" style="26" customWidth="1"/>
    <col min="7" max="7" width="28.28515625" style="190" customWidth="1"/>
    <col min="8" max="8" width="7.140625" style="211" customWidth="1"/>
    <col min="9" max="9" width="6" style="211" customWidth="1"/>
    <col min="10" max="10" width="6" style="34" customWidth="1"/>
    <col min="11" max="13" width="6" style="212" hidden="1" customWidth="1"/>
    <col min="14" max="14" width="36.42578125" style="187" customWidth="1"/>
    <col min="15" max="15" width="5" style="313" hidden="1" customWidth="1"/>
    <col min="16" max="17" width="5" style="187" hidden="1" customWidth="1"/>
    <col min="18" max="18" width="7.28515625" style="187" hidden="1" customWidth="1"/>
    <col min="19" max="19" width="5.5703125" style="187" hidden="1" customWidth="1"/>
    <col min="20" max="27" width="6.85546875" style="187" hidden="1" customWidth="1"/>
    <col min="28" max="16384" width="9.140625" style="187"/>
  </cols>
  <sheetData>
    <row r="1" spans="1:27" ht="15.75" customHeight="1" x14ac:dyDescent="0.25">
      <c r="A1" s="534" t="s">
        <v>50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186">
        <v>6</v>
      </c>
      <c r="U1" s="186">
        <v>6.9</v>
      </c>
      <c r="V1" s="186">
        <v>7.2</v>
      </c>
      <c r="W1" s="186">
        <v>7.5</v>
      </c>
      <c r="X1" s="186">
        <v>7.9</v>
      </c>
      <c r="Y1" s="186">
        <v>8.3000000000000007</v>
      </c>
      <c r="Z1" s="186">
        <v>8.8000000000000007</v>
      </c>
      <c r="AA1" s="186">
        <v>9.4</v>
      </c>
    </row>
    <row r="2" spans="1:27" ht="13.5" customHeight="1" x14ac:dyDescent="0.25">
      <c r="A2" s="535" t="s">
        <v>25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6"/>
      <c r="T2" s="176" t="s">
        <v>14</v>
      </c>
      <c r="U2" s="176">
        <v>1</v>
      </c>
      <c r="V2" s="176">
        <v>2</v>
      </c>
      <c r="W2" s="176">
        <v>3</v>
      </c>
      <c r="X2" s="176" t="s">
        <v>60</v>
      </c>
      <c r="Y2" s="176" t="s">
        <v>59</v>
      </c>
      <c r="Z2" s="176" t="s">
        <v>58</v>
      </c>
      <c r="AA2" s="176" t="s">
        <v>26</v>
      </c>
    </row>
    <row r="3" spans="1:27" s="188" customFormat="1" ht="8.25" customHeight="1" x14ac:dyDescent="0.25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</row>
    <row r="4" spans="1:27" s="188" customFormat="1" ht="8.25" customHeight="1" x14ac:dyDescent="0.25">
      <c r="A4" s="33"/>
      <c r="B4" s="33"/>
      <c r="C4" s="33"/>
      <c r="D4" s="189"/>
      <c r="E4" s="33"/>
      <c r="F4" s="38"/>
      <c r="G4" s="190"/>
      <c r="H4" s="191"/>
      <c r="I4" s="191"/>
      <c r="J4" s="33"/>
      <c r="K4" s="191"/>
      <c r="L4" s="191"/>
      <c r="M4" s="191"/>
      <c r="N4" s="34"/>
      <c r="O4" s="312"/>
      <c r="T4" s="111"/>
      <c r="U4" s="111"/>
      <c r="V4" s="111"/>
      <c r="W4" s="192"/>
      <c r="X4" s="111"/>
      <c r="Y4" s="111"/>
      <c r="Z4" s="192"/>
      <c r="AA4" s="111"/>
    </row>
    <row r="5" spans="1:27" s="188" customFormat="1" ht="16.5" customHeight="1" x14ac:dyDescent="0.25">
      <c r="A5" s="535" t="s">
        <v>652</v>
      </c>
      <c r="B5" s="535"/>
      <c r="C5" s="535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535"/>
      <c r="T5" s="111"/>
      <c r="U5" s="111"/>
      <c r="V5" s="111"/>
      <c r="W5" s="192"/>
      <c r="X5" s="111"/>
      <c r="Y5" s="111"/>
      <c r="Z5" s="192"/>
      <c r="AA5" s="111"/>
    </row>
    <row r="6" spans="1:27" s="188" customFormat="1" ht="34.5" customHeight="1" x14ac:dyDescent="0.25">
      <c r="A6" s="537" t="s">
        <v>640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111"/>
      <c r="U6" s="111"/>
      <c r="V6" s="111"/>
      <c r="W6" s="111"/>
      <c r="X6" s="111"/>
      <c r="Y6" s="111"/>
      <c r="Z6" s="111"/>
      <c r="AA6" s="111"/>
    </row>
    <row r="7" spans="1:27" s="188" customFormat="1" ht="15.75" customHeight="1" x14ac:dyDescent="0.25">
      <c r="A7" s="33"/>
      <c r="B7" s="33"/>
      <c r="C7" s="38" t="s">
        <v>0</v>
      </c>
      <c r="D7" s="547" t="s">
        <v>53</v>
      </c>
      <c r="E7" s="547"/>
      <c r="F7" s="547"/>
      <c r="G7" s="547"/>
      <c r="H7" s="547"/>
      <c r="I7" s="547"/>
      <c r="J7" s="547"/>
      <c r="K7" s="547"/>
      <c r="L7" s="547"/>
      <c r="M7" s="547"/>
      <c r="N7" s="544" t="s">
        <v>66</v>
      </c>
      <c r="O7" s="544"/>
      <c r="P7" s="544"/>
      <c r="Q7" s="544"/>
      <c r="R7" s="544"/>
      <c r="S7" s="544"/>
      <c r="T7" s="111"/>
      <c r="U7" s="111"/>
      <c r="V7" s="111"/>
      <c r="W7" s="192"/>
      <c r="X7" s="111"/>
      <c r="Y7" s="111"/>
      <c r="Z7" s="192"/>
      <c r="AA7" s="111"/>
    </row>
    <row r="8" spans="1:27" s="188" customFormat="1" ht="15.75" customHeight="1" x14ac:dyDescent="0.25">
      <c r="A8" s="33"/>
      <c r="B8" s="33"/>
      <c r="C8" s="38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313"/>
      <c r="P8" s="34"/>
      <c r="Q8" s="34"/>
      <c r="R8" s="34"/>
      <c r="S8" s="34"/>
      <c r="T8" s="111"/>
      <c r="U8" s="111"/>
      <c r="V8" s="111"/>
      <c r="W8" s="192"/>
      <c r="X8" s="111"/>
      <c r="Y8" s="111"/>
      <c r="Z8" s="192"/>
      <c r="AA8" s="111"/>
    </row>
    <row r="9" spans="1:27" s="188" customFormat="1" ht="15.75" customHeight="1" x14ac:dyDescent="0.25">
      <c r="A9" s="535" t="s">
        <v>67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192"/>
      <c r="U9" s="111"/>
      <c r="V9" s="111"/>
      <c r="W9" s="111"/>
      <c r="X9" s="111"/>
      <c r="Y9" s="111"/>
      <c r="Z9" s="111"/>
      <c r="AA9" s="111"/>
    </row>
    <row r="10" spans="1:27" s="188" customFormat="1" ht="15.75" customHeight="1" x14ac:dyDescent="0.25">
      <c r="A10" s="541" t="s">
        <v>54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192"/>
      <c r="U10" s="193"/>
      <c r="V10" s="194"/>
      <c r="W10" s="195"/>
      <c r="X10" s="195"/>
      <c r="Y10" s="195"/>
      <c r="Z10" s="195"/>
      <c r="AA10" s="195"/>
    </row>
    <row r="11" spans="1:27" ht="12.75" customHeight="1" x14ac:dyDescent="0.25">
      <c r="A11" s="548"/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192"/>
      <c r="U11" s="193"/>
      <c r="V11" s="194"/>
      <c r="W11" s="193"/>
      <c r="X11" s="193"/>
      <c r="Y11" s="193"/>
      <c r="Z11" s="193"/>
      <c r="AA11" s="193"/>
    </row>
    <row r="12" spans="1:27" ht="12.75" customHeight="1" x14ac:dyDescent="0.25">
      <c r="A12" s="213"/>
      <c r="B12" s="213"/>
      <c r="C12" s="213"/>
      <c r="D12" s="213"/>
      <c r="E12" s="213"/>
      <c r="F12" s="213"/>
      <c r="G12" s="213"/>
      <c r="H12" s="545" t="s">
        <v>18</v>
      </c>
      <c r="I12" s="545"/>
      <c r="J12" s="545"/>
      <c r="K12" s="546" t="s">
        <v>753</v>
      </c>
      <c r="L12" s="546"/>
      <c r="M12" s="546"/>
      <c r="N12" s="546"/>
      <c r="O12" s="278"/>
      <c r="P12" s="334">
        <v>43526</v>
      </c>
      <c r="Q12" s="213"/>
      <c r="R12" s="278" t="s">
        <v>635</v>
      </c>
      <c r="S12" s="213"/>
      <c r="T12" s="192"/>
      <c r="U12" s="193"/>
      <c r="V12" s="194"/>
      <c r="W12" s="193"/>
      <c r="X12" s="193"/>
      <c r="Y12" s="193"/>
      <c r="Z12" s="193"/>
      <c r="AA12" s="193"/>
    </row>
    <row r="13" spans="1:27" s="197" customFormat="1" ht="13.5" customHeight="1" x14ac:dyDescent="0.25">
      <c r="A13" s="51"/>
      <c r="B13" s="196"/>
      <c r="C13" s="55" t="s">
        <v>48</v>
      </c>
      <c r="D13" s="144"/>
      <c r="E13" s="54"/>
      <c r="F13" s="50"/>
      <c r="H13" s="542" t="s">
        <v>19</v>
      </c>
      <c r="I13" s="542"/>
      <c r="J13" s="542"/>
      <c r="K13" s="543" t="s">
        <v>754</v>
      </c>
      <c r="L13" s="543"/>
      <c r="M13" s="543"/>
      <c r="N13" s="543"/>
      <c r="O13" s="540"/>
      <c r="P13" s="540"/>
      <c r="Q13" s="539" t="s">
        <v>666</v>
      </c>
      <c r="R13" s="539"/>
      <c r="S13" s="539"/>
      <c r="T13" s="198"/>
      <c r="U13" s="193"/>
      <c r="V13" s="194"/>
      <c r="W13" s="199"/>
      <c r="X13" s="199"/>
      <c r="Y13" s="199"/>
      <c r="Z13" s="199"/>
      <c r="AA13" s="199"/>
    </row>
    <row r="14" spans="1:27" s="204" customFormat="1" ht="24.75" customHeight="1" x14ac:dyDescent="0.2">
      <c r="A14" s="56" t="s">
        <v>1</v>
      </c>
      <c r="B14" s="56" t="s">
        <v>20</v>
      </c>
      <c r="C14" s="56" t="s">
        <v>2</v>
      </c>
      <c r="D14" s="145" t="s">
        <v>3</v>
      </c>
      <c r="E14" s="56" t="s">
        <v>4</v>
      </c>
      <c r="F14" s="56" t="s">
        <v>5</v>
      </c>
      <c r="G14" s="129" t="s">
        <v>6</v>
      </c>
      <c r="H14" s="115" t="s">
        <v>7</v>
      </c>
      <c r="I14" s="115" t="s">
        <v>8</v>
      </c>
      <c r="J14" s="117" t="s">
        <v>17</v>
      </c>
      <c r="K14" s="115" t="s">
        <v>18</v>
      </c>
      <c r="L14" s="115" t="s">
        <v>19</v>
      </c>
      <c r="M14" s="115" t="s">
        <v>22</v>
      </c>
      <c r="N14" s="114" t="s">
        <v>9</v>
      </c>
      <c r="O14" s="538" t="s">
        <v>10</v>
      </c>
      <c r="P14" s="538"/>
      <c r="Q14" s="538"/>
      <c r="R14" s="175" t="s">
        <v>11</v>
      </c>
      <c r="S14" s="200" t="s">
        <v>1</v>
      </c>
      <c r="T14" s="201"/>
      <c r="U14" s="202"/>
      <c r="V14" s="203"/>
    </row>
    <row r="15" spans="1:27" s="205" customFormat="1" ht="14.25" customHeight="1" x14ac:dyDescent="0.2">
      <c r="A15" s="67">
        <v>1</v>
      </c>
      <c r="B15" s="67">
        <v>43</v>
      </c>
      <c r="C15" s="80" t="str">
        <f>VLOOKUP(B15,'Уч юн'!$A$3:$G$780,2,FALSE)</f>
        <v>Гапонов Максим</v>
      </c>
      <c r="D15" s="146" t="str">
        <f>VLOOKUP(B15,'Уч юн'!$A$3:$G$780,3,FALSE)</f>
        <v>2004</v>
      </c>
      <c r="E15" s="67" t="str">
        <f>VLOOKUP(B15,'Уч юн'!$A$3:$G$780,4,FALSE)</f>
        <v>1</v>
      </c>
      <c r="F15" s="80" t="str">
        <f>VLOOKUP(B15,'Уч юн'!$A$3:$G$780,5,FALSE)</f>
        <v>Курская</v>
      </c>
      <c r="G15" s="154" t="str">
        <f>VLOOKUP(B15,'Уч юн'!$A$3:$G$780,6,FALSE)</f>
        <v xml:space="preserve">СШОР </v>
      </c>
      <c r="H15" s="78">
        <f t="shared" ref="H15:H30" si="0">K15</f>
        <v>6.9</v>
      </c>
      <c r="I15" s="78">
        <f t="shared" ref="I15:I30" si="1">L15</f>
        <v>6.9</v>
      </c>
      <c r="J15" s="207">
        <f t="shared" ref="J15:J46" si="2">LOOKUP(M15,$T$1:$AA$1,$T$2:$AA$2)</f>
        <v>1</v>
      </c>
      <c r="K15" s="208">
        <v>6.9</v>
      </c>
      <c r="L15" s="208">
        <v>6.9</v>
      </c>
      <c r="M15" s="209">
        <f t="shared" ref="M15:M46" si="3">SMALL(K15:L15,1)+0</f>
        <v>6.9</v>
      </c>
      <c r="N15" s="154" t="str">
        <f>VLOOKUP(B15,'Уч юн'!$A$3:$G$780,7,FALSE)</f>
        <v>Ореховы Л.В., Р.А.</v>
      </c>
      <c r="O15" s="339" t="s">
        <v>95</v>
      </c>
      <c r="P15" s="340"/>
      <c r="Q15" s="67"/>
      <c r="R15" s="340"/>
      <c r="S15" s="340"/>
      <c r="V15" s="194"/>
    </row>
    <row r="16" spans="1:27" s="205" customFormat="1" ht="14.25" customHeight="1" x14ac:dyDescent="0.2">
      <c r="A16" s="67">
        <v>2</v>
      </c>
      <c r="B16" s="67">
        <v>104</v>
      </c>
      <c r="C16" s="80" t="str">
        <f>VLOOKUP(B16,'Уч юн'!$A$3:$G$780,2,FALSE)</f>
        <v>Попов Василий</v>
      </c>
      <c r="D16" s="146" t="str">
        <f>VLOOKUP(B16,'Уч юн'!$A$3:$G$780,3,FALSE)</f>
        <v>2004</v>
      </c>
      <c r="E16" s="67" t="str">
        <f>VLOOKUP(B16,'Уч юн'!$A$3:$G$780,4,FALSE)</f>
        <v>2</v>
      </c>
      <c r="F16" s="80" t="str">
        <f>VLOOKUP(B16,'Уч юн'!$A$3:$G$780,5,FALSE)</f>
        <v>Свердловская</v>
      </c>
      <c r="G16" s="154" t="str">
        <f>VLOOKUP(B16,'Уч юн'!$A$3:$G$780,6,FALSE)</f>
        <v>ДЮСШ№4</v>
      </c>
      <c r="H16" s="78">
        <f t="shared" si="0"/>
        <v>7</v>
      </c>
      <c r="I16" s="78">
        <f t="shared" si="1"/>
        <v>7</v>
      </c>
      <c r="J16" s="207">
        <f t="shared" si="2"/>
        <v>1</v>
      </c>
      <c r="K16" s="208">
        <v>7</v>
      </c>
      <c r="L16" s="208">
        <v>7</v>
      </c>
      <c r="M16" s="209">
        <f t="shared" si="3"/>
        <v>7</v>
      </c>
      <c r="N16" s="154" t="str">
        <f>VLOOKUP(B16,'Уч юн'!$A$3:$G$780,7,FALSE)</f>
        <v>Семкин А.В.</v>
      </c>
      <c r="O16" s="341" t="s">
        <v>95</v>
      </c>
      <c r="P16" s="67"/>
      <c r="Q16" s="67"/>
      <c r="R16" s="342"/>
      <c r="S16" s="342"/>
      <c r="T16" s="198"/>
      <c r="U16" s="193"/>
      <c r="V16" s="194"/>
      <c r="W16" s="206"/>
      <c r="X16" s="206"/>
      <c r="Y16" s="206"/>
      <c r="Z16" s="206"/>
      <c r="AA16" s="206"/>
    </row>
    <row r="17" spans="1:27" s="205" customFormat="1" ht="14.25" customHeight="1" x14ac:dyDescent="0.2">
      <c r="A17" s="67">
        <v>3</v>
      </c>
      <c r="B17" s="67">
        <v>300</v>
      </c>
      <c r="C17" s="80" t="str">
        <f>VLOOKUP(B17,'Уч юн'!$A$3:$G$780,2,FALSE)</f>
        <v>Тюмин Владимир</v>
      </c>
      <c r="D17" s="146" t="str">
        <f>VLOOKUP(B17,'Уч юн'!$A$3:$G$780,3,FALSE)</f>
        <v>2004</v>
      </c>
      <c r="E17" s="67" t="str">
        <f>VLOOKUP(B17,'Уч юн'!$A$3:$G$780,4,FALSE)</f>
        <v>2</v>
      </c>
      <c r="F17" s="80" t="str">
        <f>VLOOKUP(B17,'Уч юн'!$A$3:$G$780,5,FALSE)</f>
        <v>Саратовская</v>
      </c>
      <c r="G17" s="154" t="str">
        <f>VLOOKUP(B17,'Уч юн'!$A$3:$G$780,6,FALSE)</f>
        <v>СШОР№6</v>
      </c>
      <c r="H17" s="78">
        <f t="shared" si="0"/>
        <v>7.1</v>
      </c>
      <c r="I17" s="78">
        <f t="shared" si="1"/>
        <v>7.1</v>
      </c>
      <c r="J17" s="207">
        <f t="shared" si="2"/>
        <v>1</v>
      </c>
      <c r="K17" s="208">
        <v>7.1</v>
      </c>
      <c r="L17" s="208">
        <v>7.1</v>
      </c>
      <c r="M17" s="209">
        <f t="shared" si="3"/>
        <v>7.1</v>
      </c>
      <c r="N17" s="154" t="str">
        <f>VLOOKUP(B17,'Уч юн'!$A$3:$G$780,7,FALSE)</f>
        <v>Корюкова Н.И.</v>
      </c>
      <c r="O17" s="314" t="s">
        <v>95</v>
      </c>
      <c r="P17" s="67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</row>
    <row r="18" spans="1:27" s="205" customFormat="1" ht="14.25" customHeight="1" x14ac:dyDescent="0.2">
      <c r="A18" s="67">
        <v>4</v>
      </c>
      <c r="B18" s="67">
        <v>391</v>
      </c>
      <c r="C18" s="80" t="str">
        <f>VLOOKUP(B18,'Уч юн'!$A$3:$G$780,2,FALSE)</f>
        <v>Охотников Дмитрий</v>
      </c>
      <c r="D18" s="146" t="str">
        <f>VLOOKUP(B18,'Уч юн'!$A$3:$G$780,3,FALSE)</f>
        <v>2004</v>
      </c>
      <c r="E18" s="67" t="str">
        <f>VLOOKUP(B18,'Уч юн'!$A$3:$G$780,4,FALSE)</f>
        <v>2</v>
      </c>
      <c r="F18" s="80" t="str">
        <f>VLOOKUP(B18,'Уч юн'!$A$3:$G$780,5,FALSE)</f>
        <v>Ульяновская</v>
      </c>
      <c r="G18" s="154" t="str">
        <f>VLOOKUP(B18,'Уч юн'!$A$3:$G$780,6,FALSE)</f>
        <v>ССШОР по л/а</v>
      </c>
      <c r="H18" s="78">
        <f t="shared" si="0"/>
        <v>7.1</v>
      </c>
      <c r="I18" s="78">
        <f t="shared" si="1"/>
        <v>7.2</v>
      </c>
      <c r="J18" s="207">
        <f t="shared" si="2"/>
        <v>1</v>
      </c>
      <c r="K18" s="208">
        <v>7.1</v>
      </c>
      <c r="L18" s="208">
        <v>7.2</v>
      </c>
      <c r="M18" s="209">
        <f t="shared" si="3"/>
        <v>7.1</v>
      </c>
      <c r="N18" s="154" t="str">
        <f>VLOOKUP(B18,'Уч юн'!$A$3:$G$780,7,FALSE)</f>
        <v>Шагиева Н.А.</v>
      </c>
      <c r="O18" s="314" t="s">
        <v>88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</row>
    <row r="19" spans="1:27" s="205" customFormat="1" ht="14.25" customHeight="1" x14ac:dyDescent="0.2">
      <c r="A19" s="67">
        <v>4</v>
      </c>
      <c r="B19" s="67">
        <v>434</v>
      </c>
      <c r="C19" s="80" t="str">
        <f>VLOOKUP(B19,'Уч юн'!$A$3:$G$780,2,FALSE)</f>
        <v>Мухаметзянов Рафаэль</v>
      </c>
      <c r="D19" s="146" t="str">
        <f>VLOOKUP(B19,'Уч юн'!$A$3:$G$780,3,FALSE)</f>
        <v>2004</v>
      </c>
      <c r="E19" s="67" t="str">
        <f>VLOOKUP(B19,'Уч юн'!$A$3:$G$780,4,FALSE)</f>
        <v>1</v>
      </c>
      <c r="F19" s="80" t="str">
        <f>VLOOKUP(B19,'Уч юн'!$A$3:$G$780,5,FALSE)</f>
        <v>Татарстан</v>
      </c>
      <c r="G19" s="154" t="str">
        <f>VLOOKUP(B19,'Уч юн'!$A$3:$G$780,6,FALSE)</f>
        <v>СШОР "Атлетика"</v>
      </c>
      <c r="H19" s="78">
        <f t="shared" si="0"/>
        <v>7.1</v>
      </c>
      <c r="I19" s="78">
        <f t="shared" si="1"/>
        <v>7.2</v>
      </c>
      <c r="J19" s="207">
        <f t="shared" si="2"/>
        <v>1</v>
      </c>
      <c r="K19" s="208">
        <v>7.1</v>
      </c>
      <c r="L19" s="208">
        <v>7.2</v>
      </c>
      <c r="M19" s="209">
        <f t="shared" si="3"/>
        <v>7.1</v>
      </c>
      <c r="N19" s="154" t="str">
        <f>VLOOKUP(B19,'Уч юн'!$A$3:$G$780,7,FALSE)</f>
        <v>Иванова А.С.</v>
      </c>
      <c r="O19" s="314" t="s">
        <v>95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</row>
    <row r="20" spans="1:27" s="205" customFormat="1" ht="14.25" customHeight="1" x14ac:dyDescent="0.2">
      <c r="A20" s="67">
        <v>6</v>
      </c>
      <c r="B20" s="67">
        <v>94</v>
      </c>
      <c r="C20" s="80" t="str">
        <f>VLOOKUP(B20,'Уч юн'!$A$3:$G$780,2,FALSE)</f>
        <v>Калинин Артем</v>
      </c>
      <c r="D20" s="146" t="str">
        <f>VLOOKUP(B20,'Уч юн'!$A$3:$G$780,3,FALSE)</f>
        <v>2004</v>
      </c>
      <c r="E20" s="67" t="str">
        <f>VLOOKUP(B20,'Уч юн'!$A$3:$G$780,4,FALSE)</f>
        <v>2</v>
      </c>
      <c r="F20" s="80" t="str">
        <f>VLOOKUP(B20,'Уч юн'!$A$3:$G$780,5,FALSE)</f>
        <v>Нижегородская</v>
      </c>
      <c r="G20" s="154" t="str">
        <f>VLOOKUP(B20,'Уч юн'!$A$3:$G$780,6,FALSE)</f>
        <v>ДЮСШ</v>
      </c>
      <c r="H20" s="78">
        <f t="shared" si="0"/>
        <v>7.2</v>
      </c>
      <c r="I20" s="78">
        <f t="shared" si="1"/>
        <v>7.2</v>
      </c>
      <c r="J20" s="207">
        <f t="shared" si="2"/>
        <v>2</v>
      </c>
      <c r="K20" s="208">
        <v>7.2</v>
      </c>
      <c r="L20" s="208">
        <v>7.2</v>
      </c>
      <c r="M20" s="209">
        <f t="shared" si="3"/>
        <v>7.2</v>
      </c>
      <c r="N20" s="154" t="str">
        <f>VLOOKUP(B20,'Уч юн'!$A$3:$G$780,7,FALSE)</f>
        <v>Кувакина Н.Р.</v>
      </c>
      <c r="O20" s="339" t="s">
        <v>95</v>
      </c>
      <c r="P20" s="67"/>
      <c r="Q20" s="67"/>
      <c r="R20" s="340"/>
      <c r="S20" s="340"/>
      <c r="V20" s="194"/>
    </row>
    <row r="21" spans="1:27" s="205" customFormat="1" ht="14.25" customHeight="1" x14ac:dyDescent="0.2">
      <c r="A21" s="67">
        <v>6</v>
      </c>
      <c r="B21" s="67">
        <v>383</v>
      </c>
      <c r="C21" s="80" t="str">
        <f>VLOOKUP(B21,'Уч юн'!$A$3:$G$780,2,FALSE)</f>
        <v>Целищев Денис</v>
      </c>
      <c r="D21" s="146" t="str">
        <f>VLOOKUP(B21,'Уч юн'!$A$3:$G$780,3,FALSE)</f>
        <v>2004</v>
      </c>
      <c r="E21" s="67" t="str">
        <f>VLOOKUP(B21,'Уч юн'!$A$3:$G$780,4,FALSE)</f>
        <v>2</v>
      </c>
      <c r="F21" s="80" t="str">
        <f>VLOOKUP(B21,'Уч юн'!$A$3:$G$780,5,FALSE)</f>
        <v>Ульяновская</v>
      </c>
      <c r="G21" s="154" t="str">
        <f>VLOOKUP(B21,'Уч юн'!$A$3:$G$780,6,FALSE)</f>
        <v>ССШОР</v>
      </c>
      <c r="H21" s="78">
        <f t="shared" si="0"/>
        <v>7.2</v>
      </c>
      <c r="I21" s="78">
        <f t="shared" si="1"/>
        <v>7.2</v>
      </c>
      <c r="J21" s="207">
        <f t="shared" si="2"/>
        <v>2</v>
      </c>
      <c r="K21" s="208">
        <v>7.2</v>
      </c>
      <c r="L21" s="208">
        <v>7.2</v>
      </c>
      <c r="M21" s="209">
        <f t="shared" si="3"/>
        <v>7.2</v>
      </c>
      <c r="N21" s="154" t="str">
        <f>VLOOKUP(B21,'Уч юн'!$A$3:$G$780,7,FALSE)</f>
        <v>Михалкины А.В., Е.Е.</v>
      </c>
      <c r="O21" s="314" t="s">
        <v>88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</row>
    <row r="22" spans="1:27" s="205" customFormat="1" ht="14.25" customHeight="1" x14ac:dyDescent="0.2">
      <c r="A22" s="67">
        <v>8</v>
      </c>
      <c r="B22" s="67">
        <v>289</v>
      </c>
      <c r="C22" s="80" t="str">
        <f>VLOOKUP(B22,'Уч юн'!$A$3:$G$780,2,FALSE)</f>
        <v>Воробьев Никита</v>
      </c>
      <c r="D22" s="146" t="str">
        <f>VLOOKUP(B22,'Уч юн'!$A$3:$G$780,3,FALSE)</f>
        <v>2004</v>
      </c>
      <c r="E22" s="67" t="str">
        <f>VLOOKUP(B22,'Уч юн'!$A$3:$G$780,4,FALSE)</f>
        <v>1</v>
      </c>
      <c r="F22" s="80" t="str">
        <f>VLOOKUP(B22,'Уч юн'!$A$3:$G$780,5,FALSE)</f>
        <v>Саратовская</v>
      </c>
      <c r="G22" s="154" t="str">
        <f>VLOOKUP(B22,'Уч юн'!$A$3:$G$780,6,FALSE)</f>
        <v>ДЮСШ</v>
      </c>
      <c r="H22" s="78">
        <f t="shared" si="0"/>
        <v>7.3</v>
      </c>
      <c r="I22" s="78">
        <f t="shared" si="1"/>
        <v>7.3</v>
      </c>
      <c r="J22" s="207">
        <f t="shared" si="2"/>
        <v>2</v>
      </c>
      <c r="K22" s="208">
        <v>7.3</v>
      </c>
      <c r="L22" s="208">
        <v>7.3</v>
      </c>
      <c r="M22" s="209">
        <f t="shared" si="3"/>
        <v>7.3</v>
      </c>
      <c r="N22" s="154" t="str">
        <f>VLOOKUP(B22,'Уч юн'!$A$3:$G$780,7,FALSE)</f>
        <v>Минахметова О.В., Тихненко С.Г.</v>
      </c>
      <c r="O22" s="339" t="s">
        <v>95</v>
      </c>
      <c r="P22" s="340"/>
      <c r="Q22" s="67"/>
      <c r="R22" s="340"/>
      <c r="S22" s="340"/>
      <c r="V22" s="194"/>
    </row>
    <row r="23" spans="1:27" s="205" customFormat="1" ht="14.25" customHeight="1" x14ac:dyDescent="0.2">
      <c r="A23" s="67">
        <v>9</v>
      </c>
      <c r="B23" s="67">
        <v>54</v>
      </c>
      <c r="C23" s="80" t="str">
        <f>VLOOKUP(B23,'Уч юн'!$A$3:$G$780,2,FALSE)</f>
        <v>Шахнюк Михаил</v>
      </c>
      <c r="D23" s="146" t="str">
        <f>VLOOKUP(B23,'Уч юн'!$A$3:$G$780,3,FALSE)</f>
        <v>2004</v>
      </c>
      <c r="E23" s="67" t="str">
        <f>VLOOKUP(B23,'Уч юн'!$A$3:$G$780,4,FALSE)</f>
        <v>2</v>
      </c>
      <c r="F23" s="80" t="str">
        <f>VLOOKUP(B23,'Уч юн'!$A$3:$G$780,5,FALSE)</f>
        <v>Тульская</v>
      </c>
      <c r="G23" s="154" t="str">
        <f>VLOOKUP(B23,'Уч юн'!$A$3:$G$780,6,FALSE)</f>
        <v>СШОР</v>
      </c>
      <c r="H23" s="78">
        <f t="shared" si="0"/>
        <v>7.4</v>
      </c>
      <c r="I23" s="78">
        <f t="shared" si="1"/>
        <v>7.4</v>
      </c>
      <c r="J23" s="207">
        <f t="shared" si="2"/>
        <v>2</v>
      </c>
      <c r="K23" s="208">
        <v>7.4</v>
      </c>
      <c r="L23" s="208">
        <v>7.4</v>
      </c>
      <c r="M23" s="209">
        <f t="shared" si="3"/>
        <v>7.4</v>
      </c>
      <c r="N23" s="154" t="str">
        <f>VLOOKUP(B23,'Уч юн'!$A$3:$G$780,7,FALSE)</f>
        <v>Маринов А.В.</v>
      </c>
      <c r="O23" s="339" t="s">
        <v>88</v>
      </c>
      <c r="P23" s="340"/>
      <c r="Q23" s="67"/>
      <c r="R23" s="340"/>
      <c r="S23" s="340"/>
    </row>
    <row r="24" spans="1:27" s="205" customFormat="1" ht="14.25" customHeight="1" x14ac:dyDescent="0.2">
      <c r="A24" s="67">
        <v>10</v>
      </c>
      <c r="B24" s="67">
        <v>465</v>
      </c>
      <c r="C24" s="80" t="str">
        <f>VLOOKUP(B24,'Уч юн'!$A$3:$G$780,2,FALSE)</f>
        <v>Горелов Кирилл</v>
      </c>
      <c r="D24" s="146" t="str">
        <f>VLOOKUP(B24,'Уч юн'!$A$3:$G$780,3,FALSE)</f>
        <v>2004</v>
      </c>
      <c r="E24" s="67" t="str">
        <f>VLOOKUP(B24,'Уч юн'!$A$3:$G$780,4,FALSE)</f>
        <v>2</v>
      </c>
      <c r="F24" s="80" t="str">
        <f>VLOOKUP(B24,'Уч юн'!$A$3:$G$780,5,FALSE)</f>
        <v>Саратовская</v>
      </c>
      <c r="G24" s="154" t="str">
        <f>VLOOKUP(B24,'Уч юн'!$A$3:$G$780,6,FALSE)</f>
        <v>СШ Юность</v>
      </c>
      <c r="H24" s="78">
        <f t="shared" si="0"/>
        <v>7.5</v>
      </c>
      <c r="I24" s="78">
        <f t="shared" si="1"/>
        <v>7.4</v>
      </c>
      <c r="J24" s="207">
        <f t="shared" si="2"/>
        <v>2</v>
      </c>
      <c r="K24" s="208">
        <v>7.5</v>
      </c>
      <c r="L24" s="208">
        <v>7.4</v>
      </c>
      <c r="M24" s="209">
        <f t="shared" si="3"/>
        <v>7.4</v>
      </c>
      <c r="N24" s="154" t="str">
        <f>VLOOKUP(B24,'Уч юн'!$A$3:$G$780,7,FALSE)</f>
        <v>Тимошенко Е.В.</v>
      </c>
      <c r="O24" s="339" t="s">
        <v>88</v>
      </c>
      <c r="P24" s="340"/>
      <c r="Q24" s="67"/>
      <c r="R24" s="340"/>
      <c r="S24" s="340"/>
      <c r="V24" s="194"/>
    </row>
    <row r="25" spans="1:27" s="193" customFormat="1" ht="14.25" customHeight="1" x14ac:dyDescent="0.2">
      <c r="A25" s="67">
        <v>10</v>
      </c>
      <c r="B25" s="67">
        <v>480</v>
      </c>
      <c r="C25" s="80" t="str">
        <f>VLOOKUP(B25,'Уч юн'!$A$3:$G$780,2,FALSE)</f>
        <v>Носков Клим</v>
      </c>
      <c r="D25" s="146" t="str">
        <f>VLOOKUP(B25,'Уч юн'!$A$3:$G$780,3,FALSE)</f>
        <v>2004</v>
      </c>
      <c r="E25" s="67" t="str">
        <f>VLOOKUP(B25,'Уч юн'!$A$3:$G$780,4,FALSE)</f>
        <v>2</v>
      </c>
      <c r="F25" s="80" t="str">
        <f>VLOOKUP(B25,'Уч юн'!$A$3:$G$780,5,FALSE)</f>
        <v>Кировская</v>
      </c>
      <c r="G25" s="154" t="str">
        <f>VLOOKUP(B25,'Уч юн'!$A$3:$G$780,6,FALSE)</f>
        <v>СШ№2</v>
      </c>
      <c r="H25" s="78">
        <f t="shared" si="0"/>
        <v>7.3</v>
      </c>
      <c r="I25" s="78">
        <f t="shared" si="1"/>
        <v>7.4</v>
      </c>
      <c r="J25" s="207">
        <f t="shared" si="2"/>
        <v>2</v>
      </c>
      <c r="K25" s="208">
        <v>7.3</v>
      </c>
      <c r="L25" s="208">
        <v>7.4</v>
      </c>
      <c r="M25" s="209">
        <f t="shared" si="3"/>
        <v>7.3</v>
      </c>
      <c r="N25" s="154" t="str">
        <f>VLOOKUP(B25,'Уч юн'!$A$3:$G$780,7,FALSE)</f>
        <v>Рябова Э.Б.</v>
      </c>
      <c r="O25" s="314" t="s">
        <v>88</v>
      </c>
      <c r="P25" s="67"/>
    </row>
    <row r="26" spans="1:27" s="193" customFormat="1" ht="14.25" customHeight="1" x14ac:dyDescent="0.2">
      <c r="A26" s="67">
        <v>12</v>
      </c>
      <c r="B26" s="67">
        <v>305</v>
      </c>
      <c r="C26" s="80" t="str">
        <f>VLOOKUP(B26,'Уч юн'!$A$3:$G$780,2,FALSE)</f>
        <v>Гришанин Егор</v>
      </c>
      <c r="D26" s="146" t="str">
        <f>VLOOKUP(B26,'Уч юн'!$A$3:$G$780,3,FALSE)</f>
        <v>2004</v>
      </c>
      <c r="E26" s="67" t="str">
        <f>VLOOKUP(B26,'Уч юн'!$A$3:$G$780,4,FALSE)</f>
        <v>2</v>
      </c>
      <c r="F26" s="80" t="str">
        <f>VLOOKUP(B26,'Уч юн'!$A$3:$G$780,5,FALSE)</f>
        <v>Саратовская</v>
      </c>
      <c r="G26" s="154" t="str">
        <f>VLOOKUP(B26,'Уч юн'!$A$3:$G$780,6,FALSE)</f>
        <v>СШОР№6</v>
      </c>
      <c r="H26" s="78">
        <f t="shared" si="0"/>
        <v>7.4</v>
      </c>
      <c r="I26" s="78">
        <f t="shared" si="1"/>
        <v>7.4</v>
      </c>
      <c r="J26" s="207">
        <f t="shared" si="2"/>
        <v>2</v>
      </c>
      <c r="K26" s="208">
        <v>7.4</v>
      </c>
      <c r="L26" s="208">
        <v>7.4</v>
      </c>
      <c r="M26" s="209">
        <f t="shared" si="3"/>
        <v>7.4</v>
      </c>
      <c r="N26" s="154" t="str">
        <f>VLOOKUP(B26,'Уч юн'!$A$3:$G$780,7,FALSE)</f>
        <v>Прокофьева Е.П.</v>
      </c>
      <c r="O26" s="314" t="s">
        <v>88</v>
      </c>
    </row>
    <row r="27" spans="1:27" s="193" customFormat="1" ht="14.25" customHeight="1" x14ac:dyDescent="0.2">
      <c r="A27" s="67">
        <v>13</v>
      </c>
      <c r="B27" s="67">
        <v>418</v>
      </c>
      <c r="C27" s="80" t="str">
        <f>VLOOKUP(B27,'Уч юн'!$A$3:$G$780,2,FALSE)</f>
        <v>Саулин Николай</v>
      </c>
      <c r="D27" s="146" t="str">
        <f>VLOOKUP(B27,'Уч юн'!$A$3:$G$780,3,FALSE)</f>
        <v>2005</v>
      </c>
      <c r="E27" s="67" t="str">
        <f>VLOOKUP(B27,'Уч юн'!$A$3:$G$780,4,FALSE)</f>
        <v>3</v>
      </c>
      <c r="F27" s="80" t="str">
        <f>VLOOKUP(B27,'Уч юн'!$A$3:$G$780,5,FALSE)</f>
        <v>Московская</v>
      </c>
      <c r="G27" s="154" t="str">
        <f>VLOOKUP(B27,'Уч юн'!$A$3:$G$780,6,FALSE)</f>
        <v>СШОР "Лидер"</v>
      </c>
      <c r="H27" s="78">
        <f t="shared" si="0"/>
        <v>7.3</v>
      </c>
      <c r="I27" s="78">
        <f t="shared" si="1"/>
        <v>7.6</v>
      </c>
      <c r="J27" s="207">
        <f t="shared" si="2"/>
        <v>2</v>
      </c>
      <c r="K27" s="208">
        <v>7.3</v>
      </c>
      <c r="L27" s="208">
        <v>7.6</v>
      </c>
      <c r="M27" s="209">
        <f t="shared" si="3"/>
        <v>7.3</v>
      </c>
      <c r="N27" s="154" t="str">
        <f>VLOOKUP(B27,'Уч юн'!$A$3:$G$780,7,FALSE)</f>
        <v>Магницкий М.В.</v>
      </c>
      <c r="O27" s="339" t="s">
        <v>94</v>
      </c>
      <c r="P27" s="340"/>
      <c r="Q27" s="67"/>
      <c r="R27" s="340"/>
      <c r="S27" s="340"/>
      <c r="T27" s="205"/>
      <c r="U27" s="205"/>
      <c r="V27" s="205"/>
      <c r="W27" s="205"/>
      <c r="X27" s="205"/>
      <c r="Y27" s="205"/>
      <c r="Z27" s="205"/>
      <c r="AA27" s="205"/>
    </row>
    <row r="28" spans="1:27" s="193" customFormat="1" ht="14.25" customHeight="1" x14ac:dyDescent="0.2">
      <c r="A28" s="67">
        <v>14</v>
      </c>
      <c r="B28" s="67">
        <v>308</v>
      </c>
      <c r="C28" s="80" t="str">
        <f>VLOOKUP(B28,'Уч юн'!$A$3:$G$780,2,FALSE)</f>
        <v>Карташов Владислав</v>
      </c>
      <c r="D28" s="146" t="str">
        <f>VLOOKUP(B28,'Уч юн'!$A$3:$G$780,3,FALSE)</f>
        <v>2005</v>
      </c>
      <c r="E28" s="67" t="str">
        <f>VLOOKUP(B28,'Уч юн'!$A$3:$G$780,4,FALSE)</f>
        <v>2</v>
      </c>
      <c r="F28" s="80" t="str">
        <f>VLOOKUP(B28,'Уч юн'!$A$3:$G$780,5,FALSE)</f>
        <v>Саратовская</v>
      </c>
      <c r="G28" s="154" t="str">
        <f>VLOOKUP(B28,'Уч юн'!$A$3:$G$780,6,FALSE)</f>
        <v>СШОР№6</v>
      </c>
      <c r="H28" s="78">
        <f t="shared" si="0"/>
        <v>7.4</v>
      </c>
      <c r="I28" s="414" t="str">
        <f t="shared" si="1"/>
        <v>справка</v>
      </c>
      <c r="J28" s="207">
        <f t="shared" si="2"/>
        <v>2</v>
      </c>
      <c r="K28" s="208">
        <v>7.4</v>
      </c>
      <c r="L28" s="208" t="s">
        <v>694</v>
      </c>
      <c r="M28" s="209">
        <f t="shared" si="3"/>
        <v>7.4</v>
      </c>
      <c r="N28" s="154" t="str">
        <f>VLOOKUP(B28,'Уч юн'!$A$3:$G$780,7,FALSE)</f>
        <v>Беликова Н.И., Ю.Б.</v>
      </c>
      <c r="O28" s="314" t="s">
        <v>661</v>
      </c>
      <c r="P28" s="67"/>
    </row>
    <row r="29" spans="1:27" s="193" customFormat="1" ht="14.25" customHeight="1" x14ac:dyDescent="0.2">
      <c r="A29" s="67">
        <v>14</v>
      </c>
      <c r="B29" s="67">
        <v>479</v>
      </c>
      <c r="C29" s="80" t="str">
        <f>VLOOKUP(B29,'Уч юн'!$A$3:$G$780,2,FALSE)</f>
        <v>Мокрушин Сергей</v>
      </c>
      <c r="D29" s="146" t="str">
        <f>VLOOKUP(B29,'Уч юн'!$A$3:$G$780,3,FALSE)</f>
        <v>2004</v>
      </c>
      <c r="E29" s="67" t="str">
        <f>VLOOKUP(B29,'Уч юн'!$A$3:$G$780,4,FALSE)</f>
        <v>2</v>
      </c>
      <c r="F29" s="80" t="str">
        <f>VLOOKUP(B29,'Уч юн'!$A$3:$G$780,5,FALSE)</f>
        <v>Кировская</v>
      </c>
      <c r="G29" s="154" t="str">
        <f>VLOOKUP(B29,'Уч юн'!$A$3:$G$780,6,FALSE)</f>
        <v>ВятСШОР</v>
      </c>
      <c r="H29" s="78">
        <f t="shared" si="0"/>
        <v>7.4</v>
      </c>
      <c r="I29" s="414" t="str">
        <f t="shared" si="1"/>
        <v>справка</v>
      </c>
      <c r="J29" s="207">
        <f t="shared" si="2"/>
        <v>2</v>
      </c>
      <c r="K29" s="208">
        <v>7.4</v>
      </c>
      <c r="L29" s="208" t="s">
        <v>694</v>
      </c>
      <c r="M29" s="209">
        <f t="shared" si="3"/>
        <v>7.4</v>
      </c>
      <c r="N29" s="154" t="str">
        <f>VLOOKUP(B29,'Уч юн'!$A$3:$G$780,7,FALSE)</f>
        <v>Егоровы А.А., Л.Г., Филимонова С.А.</v>
      </c>
      <c r="O29" s="314" t="s">
        <v>95</v>
      </c>
    </row>
    <row r="30" spans="1:27" s="193" customFormat="1" ht="14.25" customHeight="1" x14ac:dyDescent="0.2">
      <c r="A30" s="67">
        <v>14</v>
      </c>
      <c r="B30" s="67">
        <v>112</v>
      </c>
      <c r="C30" s="80" t="str">
        <f>VLOOKUP(B30,'Уч юн'!$A$3:$G$780,2,FALSE)</f>
        <v>Прохоров Даниил</v>
      </c>
      <c r="D30" s="146" t="str">
        <f>VLOOKUP(B30,'Уч юн'!$A$3:$G$780,3,FALSE)</f>
        <v>2004</v>
      </c>
      <c r="E30" s="67" t="str">
        <f>VLOOKUP(B30,'Уч юн'!$A$3:$G$780,4,FALSE)</f>
        <v>2</v>
      </c>
      <c r="F30" s="80" t="str">
        <f>VLOOKUP(B30,'Уч юн'!$A$3:$G$780,5,FALSE)</f>
        <v>Свердловская</v>
      </c>
      <c r="G30" s="154" t="str">
        <f>VLOOKUP(B30,'Уч юн'!$A$3:$G$780,6,FALSE)</f>
        <v>ДЮСШ№19</v>
      </c>
      <c r="H30" s="78">
        <f t="shared" si="0"/>
        <v>7.4</v>
      </c>
      <c r="I30" s="414" t="str">
        <f t="shared" si="1"/>
        <v>справка</v>
      </c>
      <c r="J30" s="207">
        <f t="shared" si="2"/>
        <v>2</v>
      </c>
      <c r="K30" s="208">
        <v>7.4</v>
      </c>
      <c r="L30" s="208" t="s">
        <v>694</v>
      </c>
      <c r="M30" s="209">
        <f t="shared" si="3"/>
        <v>7.4</v>
      </c>
      <c r="N30" s="154" t="str">
        <f>VLOOKUP(B30,'Уч юн'!$A$3:$G$780,7,FALSE)</f>
        <v>Килинкаров Р.М.</v>
      </c>
      <c r="O30" s="314" t="s">
        <v>660</v>
      </c>
    </row>
    <row r="31" spans="1:27" s="193" customFormat="1" ht="14.25" customHeight="1" x14ac:dyDescent="0.2">
      <c r="A31" s="67">
        <v>17</v>
      </c>
      <c r="B31" s="67">
        <v>669</v>
      </c>
      <c r="C31" s="80" t="str">
        <f>VLOOKUP(B31,'Уч юн'!$A$3:$G$780,2,FALSE)</f>
        <v>Ивахин Егор</v>
      </c>
      <c r="D31" s="146" t="str">
        <f>VLOOKUP(B31,'Уч юн'!$A$3:$G$780,3,FALSE)</f>
        <v>2004</v>
      </c>
      <c r="E31" s="67"/>
      <c r="F31" s="80" t="str">
        <f>VLOOKUP(B31,'Уч юн'!$A$3:$G$780,5,FALSE)</f>
        <v>Пензенская</v>
      </c>
      <c r="G31" s="154" t="str">
        <f>VLOOKUP(B31,'Уч юн'!$A$3:$G$780,6,FALSE)</f>
        <v>СШ№6</v>
      </c>
      <c r="H31" s="78">
        <f t="shared" ref="H31:H67" si="4">K31</f>
        <v>7.5</v>
      </c>
      <c r="I31" s="78"/>
      <c r="J31" s="207">
        <f t="shared" si="2"/>
        <v>3</v>
      </c>
      <c r="K31" s="208">
        <v>7.5</v>
      </c>
      <c r="L31" s="208"/>
      <c r="M31" s="209">
        <f t="shared" si="3"/>
        <v>7.5</v>
      </c>
      <c r="N31" s="154" t="str">
        <f>VLOOKUP(B31,'Уч юн'!$A$3:$G$780,7,FALSE)</f>
        <v>Дубоносова С.В.</v>
      </c>
      <c r="O31" s="314" t="s">
        <v>94</v>
      </c>
    </row>
    <row r="32" spans="1:27" s="205" customFormat="1" ht="14.25" customHeight="1" x14ac:dyDescent="0.2">
      <c r="A32" s="67">
        <v>18</v>
      </c>
      <c r="B32" s="67">
        <v>256</v>
      </c>
      <c r="C32" s="80" t="str">
        <f>VLOOKUP(B32,'Уч юн'!$A$3:$G$780,2,FALSE)</f>
        <v>Бекк Данила</v>
      </c>
      <c r="D32" s="146" t="str">
        <f>VLOOKUP(B32,'Уч юн'!$A$3:$G$780,3,FALSE)</f>
        <v>2004</v>
      </c>
      <c r="E32" s="67" t="str">
        <f>VLOOKUP(B32,'Уч юн'!$A$3:$G$780,4,FALSE)</f>
        <v>2</v>
      </c>
      <c r="F32" s="80" t="str">
        <f>VLOOKUP(B32,'Уч юн'!$A$3:$G$780,5,FALSE)</f>
        <v>Челябинская</v>
      </c>
      <c r="G32" s="154" t="str">
        <f>VLOOKUP(B32,'Уч юн'!$A$3:$G$780,6,FALSE)</f>
        <v>ДЮСШ</v>
      </c>
      <c r="H32" s="78">
        <f t="shared" si="4"/>
        <v>7.6</v>
      </c>
      <c r="I32" s="78"/>
      <c r="J32" s="207">
        <f t="shared" si="2"/>
        <v>3</v>
      </c>
      <c r="K32" s="208">
        <v>7.6</v>
      </c>
      <c r="L32" s="208"/>
      <c r="M32" s="209">
        <f t="shared" si="3"/>
        <v>7.6</v>
      </c>
      <c r="N32" s="154" t="str">
        <f>VLOOKUP(B32,'Уч юн'!$A$3:$G$780,7,FALSE)</f>
        <v>Гильгенберг В.А.</v>
      </c>
      <c r="O32" s="339" t="s">
        <v>94</v>
      </c>
      <c r="P32" s="340"/>
      <c r="Q32" s="67"/>
      <c r="R32" s="340"/>
      <c r="S32" s="340"/>
      <c r="V32" s="194"/>
    </row>
    <row r="33" spans="1:27" s="205" customFormat="1" ht="14.25" customHeight="1" x14ac:dyDescent="0.2">
      <c r="A33" s="67">
        <v>18</v>
      </c>
      <c r="B33" s="67">
        <v>346</v>
      </c>
      <c r="C33" s="80" t="str">
        <f>VLOOKUP(B33,'Уч юн'!$A$3:$G$780,2,FALSE)</f>
        <v>Копнев Кирилл</v>
      </c>
      <c r="D33" s="146" t="str">
        <f>VLOOKUP(B33,'Уч юн'!$A$3:$G$780,3,FALSE)</f>
        <v>2005</v>
      </c>
      <c r="E33" s="67" t="str">
        <f>VLOOKUP(B33,'Уч юн'!$A$3:$G$780,4,FALSE)</f>
        <v>3</v>
      </c>
      <c r="F33" s="80" t="str">
        <f>VLOOKUP(B33,'Уч юн'!$A$3:$G$780,5,FALSE)</f>
        <v>Московская</v>
      </c>
      <c r="G33" s="154" t="str">
        <f>VLOOKUP(B33,'Уч юн'!$A$3:$G$780,6,FALSE)</f>
        <v>ДЮСШ</v>
      </c>
      <c r="H33" s="78">
        <f t="shared" si="4"/>
        <v>7.6</v>
      </c>
      <c r="I33" s="78"/>
      <c r="J33" s="207">
        <f t="shared" si="2"/>
        <v>3</v>
      </c>
      <c r="K33" s="208">
        <v>7.6</v>
      </c>
      <c r="L33" s="208"/>
      <c r="M33" s="209">
        <f t="shared" si="3"/>
        <v>7.6</v>
      </c>
      <c r="N33" s="154" t="str">
        <f>VLOOKUP(B33,'Уч юн'!$A$3:$G$780,7,FALSE)</f>
        <v>Мехтиев Р.Д.</v>
      </c>
      <c r="O33" s="314" t="s">
        <v>94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</row>
    <row r="34" spans="1:27" s="205" customFormat="1" ht="14.25" customHeight="1" x14ac:dyDescent="0.2">
      <c r="A34" s="67">
        <v>18</v>
      </c>
      <c r="B34" s="67">
        <v>475</v>
      </c>
      <c r="C34" s="80" t="str">
        <f>VLOOKUP(B34,'Уч юн'!$A$3:$G$780,2,FALSE)</f>
        <v>Жигалов Алексей</v>
      </c>
      <c r="D34" s="146" t="str">
        <f>VLOOKUP(B34,'Уч юн'!$A$3:$G$780,3,FALSE)</f>
        <v>2005</v>
      </c>
      <c r="E34" s="67" t="str">
        <f>VLOOKUP(B34,'Уч юн'!$A$3:$G$780,4,FALSE)</f>
        <v>2</v>
      </c>
      <c r="F34" s="80" t="str">
        <f>VLOOKUP(B34,'Уч юн'!$A$3:$G$780,5,FALSE)</f>
        <v>Кировская</v>
      </c>
      <c r="G34" s="154" t="str">
        <f>VLOOKUP(B34,'Уч юн'!$A$3:$G$780,6,FALSE)</f>
        <v>СШ№2</v>
      </c>
      <c r="H34" s="78">
        <f t="shared" si="4"/>
        <v>7.6</v>
      </c>
      <c r="I34" s="78"/>
      <c r="J34" s="207">
        <f t="shared" si="2"/>
        <v>3</v>
      </c>
      <c r="K34" s="208">
        <v>7.6</v>
      </c>
      <c r="L34" s="208"/>
      <c r="M34" s="209">
        <f t="shared" si="3"/>
        <v>7.6</v>
      </c>
      <c r="N34" s="154" t="str">
        <f>VLOOKUP(B34,'Уч юн'!$A$3:$G$780,7,FALSE)</f>
        <v>Следниковы Е.В., Е.Л.</v>
      </c>
      <c r="O34" s="314" t="s">
        <v>660</v>
      </c>
      <c r="P34" s="67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</row>
    <row r="35" spans="1:27" s="205" customFormat="1" ht="14.25" customHeight="1" x14ac:dyDescent="0.2">
      <c r="A35" s="67">
        <v>18</v>
      </c>
      <c r="B35" s="67">
        <v>144</v>
      </c>
      <c r="C35" s="80" t="str">
        <f>VLOOKUP(B35,'Уч юн'!$A$3:$G$780,2,FALSE)</f>
        <v>Тулупов Никита</v>
      </c>
      <c r="D35" s="146" t="str">
        <f>VLOOKUP(B35,'Уч юн'!$A$3:$G$780,3,FALSE)</f>
        <v>2004</v>
      </c>
      <c r="E35" s="67"/>
      <c r="F35" s="80" t="str">
        <f>VLOOKUP(B35,'Уч юн'!$A$3:$G$780,5,FALSE)</f>
        <v>Нижегородская</v>
      </c>
      <c r="G35" s="154" t="str">
        <f>VLOOKUP(B35,'Уч юн'!$A$3:$G$780,6,FALSE)</f>
        <v>ДЮЦ "Спартак"</v>
      </c>
      <c r="H35" s="78">
        <f t="shared" si="4"/>
        <v>7.6</v>
      </c>
      <c r="I35" s="78"/>
      <c r="J35" s="207">
        <f t="shared" si="2"/>
        <v>3</v>
      </c>
      <c r="K35" s="208">
        <v>7.6</v>
      </c>
      <c r="L35" s="208"/>
      <c r="M35" s="209">
        <f t="shared" si="3"/>
        <v>7.6</v>
      </c>
      <c r="N35" s="154" t="str">
        <f>VLOOKUP(B35,'Уч юн'!$A$3:$G$780,7,FALSE)</f>
        <v>Горошанский Г.В.</v>
      </c>
      <c r="O35" s="314" t="s">
        <v>94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</row>
    <row r="36" spans="1:27" s="205" customFormat="1" ht="14.25" customHeight="1" x14ac:dyDescent="0.2">
      <c r="A36" s="67">
        <v>18</v>
      </c>
      <c r="B36" s="67">
        <v>430</v>
      </c>
      <c r="C36" s="80" t="str">
        <f>VLOOKUP(B36,'Уч юн'!$A$3:$G$780,2,FALSE)</f>
        <v>Кобышев Данила</v>
      </c>
      <c r="D36" s="146" t="str">
        <f>VLOOKUP(B36,'Уч юн'!$A$3:$G$780,3,FALSE)</f>
        <v>2005</v>
      </c>
      <c r="E36" s="67" t="str">
        <f>VLOOKUP(B36,'Уч юн'!$A$3:$G$780,4,FALSE)</f>
        <v>3</v>
      </c>
      <c r="F36" s="80" t="str">
        <f>VLOOKUP(B36,'Уч юн'!$A$3:$G$780,5,FALSE)</f>
        <v>Московская</v>
      </c>
      <c r="G36" s="154" t="str">
        <f>VLOOKUP(B36,'Уч юн'!$A$3:$G$780,6,FALSE)</f>
        <v>СШОР "Лидер"</v>
      </c>
      <c r="H36" s="78">
        <f t="shared" si="4"/>
        <v>7.6</v>
      </c>
      <c r="I36" s="78"/>
      <c r="J36" s="207">
        <f t="shared" si="2"/>
        <v>3</v>
      </c>
      <c r="K36" s="208">
        <v>7.6</v>
      </c>
      <c r="L36" s="208"/>
      <c r="M36" s="209">
        <f t="shared" si="3"/>
        <v>7.6</v>
      </c>
      <c r="N36" s="154" t="str">
        <f>VLOOKUP(B36,'Уч юн'!$A$3:$G$780,7,FALSE)</f>
        <v>Иванова Е.Ю.</v>
      </c>
      <c r="O36" s="314" t="s">
        <v>660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</row>
    <row r="37" spans="1:27" s="205" customFormat="1" ht="14.25" customHeight="1" x14ac:dyDescent="0.2">
      <c r="A37" s="67">
        <v>18</v>
      </c>
      <c r="B37" s="67">
        <v>417</v>
      </c>
      <c r="C37" s="80" t="str">
        <f>VLOOKUP(B37,'Уч юн'!$A$3:$G$780,2,FALSE)</f>
        <v>Сысоев Дмитрий</v>
      </c>
      <c r="D37" s="146" t="str">
        <f>VLOOKUP(B37,'Уч юн'!$A$3:$G$780,3,FALSE)</f>
        <v>2005</v>
      </c>
      <c r="E37" s="67" t="str">
        <f>VLOOKUP(B37,'Уч юн'!$A$3:$G$780,4,FALSE)</f>
        <v>3</v>
      </c>
      <c r="F37" s="80" t="str">
        <f>VLOOKUP(B37,'Уч юн'!$A$3:$G$780,5,FALSE)</f>
        <v>Московская</v>
      </c>
      <c r="G37" s="154" t="str">
        <f>VLOOKUP(B37,'Уч юн'!$A$3:$G$780,6,FALSE)</f>
        <v>СШОР "Лидер"</v>
      </c>
      <c r="H37" s="78">
        <f t="shared" si="4"/>
        <v>7.6</v>
      </c>
      <c r="I37" s="78"/>
      <c r="J37" s="207">
        <f t="shared" si="2"/>
        <v>3</v>
      </c>
      <c r="K37" s="208">
        <v>7.6</v>
      </c>
      <c r="L37" s="208"/>
      <c r="M37" s="209">
        <f t="shared" si="3"/>
        <v>7.6</v>
      </c>
      <c r="N37" s="154" t="str">
        <f>VLOOKUP(B37,'Уч юн'!$A$3:$G$780,7,FALSE)</f>
        <v>Магницкий М.В.</v>
      </c>
      <c r="O37" s="314" t="s">
        <v>661</v>
      </c>
      <c r="P37" s="67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spans="1:27" s="205" customFormat="1" ht="14.25" customHeight="1" x14ac:dyDescent="0.2">
      <c r="A38" s="67">
        <v>18</v>
      </c>
      <c r="B38" s="67">
        <v>56</v>
      </c>
      <c r="C38" s="80" t="str">
        <f>VLOOKUP(B38,'Уч юн'!$A$3:$G$780,2,FALSE)</f>
        <v>Попов Александр</v>
      </c>
      <c r="D38" s="146" t="str">
        <f>VLOOKUP(B38,'Уч юн'!$A$3:$G$780,3,FALSE)</f>
        <v>2004</v>
      </c>
      <c r="E38" s="67" t="str">
        <f>VLOOKUP(B38,'Уч юн'!$A$3:$G$780,4,FALSE)</f>
        <v>1</v>
      </c>
      <c r="F38" s="80" t="str">
        <f>VLOOKUP(B38,'Уч юн'!$A$3:$G$780,5,FALSE)</f>
        <v>Тульская</v>
      </c>
      <c r="G38" s="154" t="str">
        <f>VLOOKUP(B38,'Уч юн'!$A$3:$G$780,6,FALSE)</f>
        <v>СШОР</v>
      </c>
      <c r="H38" s="78">
        <f t="shared" si="4"/>
        <v>7.6</v>
      </c>
      <c r="I38" s="78"/>
      <c r="J38" s="207">
        <f t="shared" si="2"/>
        <v>3</v>
      </c>
      <c r="K38" s="208">
        <v>7.6</v>
      </c>
      <c r="L38" s="208"/>
      <c r="M38" s="209">
        <f t="shared" si="3"/>
        <v>7.6</v>
      </c>
      <c r="N38" s="154" t="str">
        <f>VLOOKUP(B38,'Уч юн'!$A$3:$G$780,7,FALSE)</f>
        <v>Левина Т., Маринов А.В.</v>
      </c>
      <c r="O38" s="314" t="s">
        <v>94</v>
      </c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</row>
    <row r="39" spans="1:27" s="205" customFormat="1" ht="14.25" customHeight="1" x14ac:dyDescent="0.2">
      <c r="A39" s="67">
        <v>18</v>
      </c>
      <c r="B39" s="67">
        <v>95</v>
      </c>
      <c r="C39" s="80" t="str">
        <f>VLOOKUP(B39,'Уч юн'!$A$3:$G$780,2,FALSE)</f>
        <v>Цветков Василий</v>
      </c>
      <c r="D39" s="146" t="str">
        <f>VLOOKUP(B39,'Уч юн'!$A$3:$G$780,3,FALSE)</f>
        <v>2005</v>
      </c>
      <c r="E39" s="67" t="str">
        <f>VLOOKUP(B39,'Уч юн'!$A$3:$G$780,4,FALSE)</f>
        <v>3</v>
      </c>
      <c r="F39" s="80" t="str">
        <f>VLOOKUP(B39,'Уч юн'!$A$3:$G$780,5,FALSE)</f>
        <v>Нижегородская</v>
      </c>
      <c r="G39" s="154" t="str">
        <f>VLOOKUP(B39,'Уч юн'!$A$3:$G$780,6,FALSE)</f>
        <v>ДЮСШ</v>
      </c>
      <c r="H39" s="78">
        <f t="shared" si="4"/>
        <v>7.6</v>
      </c>
      <c r="I39" s="78"/>
      <c r="J39" s="207">
        <f t="shared" si="2"/>
        <v>3</v>
      </c>
      <c r="K39" s="208">
        <v>7.6</v>
      </c>
      <c r="L39" s="208"/>
      <c r="M39" s="209">
        <f t="shared" si="3"/>
        <v>7.6</v>
      </c>
      <c r="N39" s="154" t="str">
        <f>VLOOKUP(B39,'Уч юн'!$A$3:$G$780,7,FALSE)</f>
        <v>Кувакина Н.Р.</v>
      </c>
      <c r="O39" s="314" t="s">
        <v>94</v>
      </c>
      <c r="P39" s="67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</row>
    <row r="40" spans="1:27" s="205" customFormat="1" ht="14.25" customHeight="1" x14ac:dyDescent="0.2">
      <c r="A40" s="67">
        <v>18</v>
      </c>
      <c r="B40" s="67">
        <v>250</v>
      </c>
      <c r="C40" s="80" t="str">
        <f>VLOOKUP(B40,'Уч юн'!$A$3:$G$780,2,FALSE)</f>
        <v>Кочелев Илья</v>
      </c>
      <c r="D40" s="146" t="str">
        <f>VLOOKUP(B40,'Уч юн'!$A$3:$G$780,3,FALSE)</f>
        <v>2004</v>
      </c>
      <c r="E40" s="67" t="str">
        <f>VLOOKUP(B40,'Уч юн'!$A$3:$G$780,4,FALSE)</f>
        <v>3</v>
      </c>
      <c r="F40" s="80" t="str">
        <f>VLOOKUP(B40,'Уч юн'!$A$3:$G$780,5,FALSE)</f>
        <v>Нижегородская</v>
      </c>
      <c r="G40" s="154" t="str">
        <f>VLOOKUP(B40,'Уч юн'!$A$3:$G$780,6,FALSE)</f>
        <v>КСШОР№1</v>
      </c>
      <c r="H40" s="78">
        <f t="shared" si="4"/>
        <v>7.6</v>
      </c>
      <c r="I40" s="78"/>
      <c r="J40" s="207">
        <f t="shared" si="2"/>
        <v>3</v>
      </c>
      <c r="K40" s="208">
        <v>7.6</v>
      </c>
      <c r="L40" s="208"/>
      <c r="M40" s="209">
        <f t="shared" si="3"/>
        <v>7.6</v>
      </c>
      <c r="N40" s="154" t="str">
        <f>VLOOKUP(B40,'Уч юн'!$A$3:$G$780,7,FALSE)</f>
        <v>Седова Н.А.</v>
      </c>
      <c r="O40" s="339" t="s">
        <v>88</v>
      </c>
      <c r="P40" s="67"/>
      <c r="Q40" s="67"/>
      <c r="R40" s="340"/>
      <c r="S40" s="340"/>
      <c r="V40" s="194"/>
    </row>
    <row r="41" spans="1:27" s="205" customFormat="1" ht="14.25" customHeight="1" x14ac:dyDescent="0.2">
      <c r="A41" s="67">
        <v>27</v>
      </c>
      <c r="B41" s="67">
        <v>121</v>
      </c>
      <c r="C41" s="80" t="str">
        <f>VLOOKUP(B41,'Уч юн'!$A$3:$G$780,2,FALSE)</f>
        <v>Авдонин Владислав</v>
      </c>
      <c r="D41" s="146" t="str">
        <f>VLOOKUP(B41,'Уч юн'!$A$3:$G$780,3,FALSE)</f>
        <v>2004</v>
      </c>
      <c r="E41" s="67" t="str">
        <f>VLOOKUP(B41,'Уч юн'!$A$3:$G$780,4,FALSE)</f>
        <v>2</v>
      </c>
      <c r="F41" s="80" t="str">
        <f>VLOOKUP(B41,'Уч юн'!$A$3:$G$780,5,FALSE)</f>
        <v>Московская</v>
      </c>
      <c r="G41" s="154" t="str">
        <f>VLOOKUP(B41,'Уч юн'!$A$3:$G$780,6,FALSE)</f>
        <v>СШОР МО</v>
      </c>
      <c r="H41" s="78">
        <f t="shared" si="4"/>
        <v>7.7</v>
      </c>
      <c r="I41" s="78"/>
      <c r="J41" s="207">
        <f t="shared" si="2"/>
        <v>3</v>
      </c>
      <c r="K41" s="208">
        <v>7.7</v>
      </c>
      <c r="L41" s="208"/>
      <c r="M41" s="209">
        <f t="shared" si="3"/>
        <v>7.7</v>
      </c>
      <c r="N41" s="154" t="str">
        <f>VLOOKUP(B41,'Уч юн'!$A$3:$G$780,7,FALSE)</f>
        <v>Авдонин С.П., Белоусов А.О., Емельянов Д.И.</v>
      </c>
      <c r="O41" s="339" t="s">
        <v>660</v>
      </c>
      <c r="P41" s="340"/>
      <c r="Q41" s="67"/>
      <c r="R41" s="340"/>
      <c r="S41" s="340"/>
      <c r="V41" s="194"/>
    </row>
    <row r="42" spans="1:27" s="205" customFormat="1" ht="14.25" customHeight="1" x14ac:dyDescent="0.2">
      <c r="A42" s="67">
        <v>27</v>
      </c>
      <c r="B42" s="67">
        <v>261</v>
      </c>
      <c r="C42" s="80" t="str">
        <f>VLOOKUP(B42,'Уч юн'!$A$3:$G$780,2,FALSE)</f>
        <v>Мавлютов Михаил</v>
      </c>
      <c r="D42" s="146" t="str">
        <f>VLOOKUP(B42,'Уч юн'!$A$3:$G$780,3,FALSE)</f>
        <v>2005</v>
      </c>
      <c r="E42" s="67" t="str">
        <f>VLOOKUP(B42,'Уч юн'!$A$3:$G$780,4,FALSE)</f>
        <v>3</v>
      </c>
      <c r="F42" s="80" t="str">
        <f>VLOOKUP(B42,'Уч юн'!$A$3:$G$780,5,FALSE)</f>
        <v>Тамбовская</v>
      </c>
      <c r="G42" s="154" t="str">
        <f>VLOOKUP(B42,'Уч юн'!$A$3:$G$780,6,FALSE)</f>
        <v>ДЮСШ№1</v>
      </c>
      <c r="H42" s="78">
        <f t="shared" si="4"/>
        <v>7.7</v>
      </c>
      <c r="I42" s="78"/>
      <c r="J42" s="207">
        <f t="shared" si="2"/>
        <v>3</v>
      </c>
      <c r="K42" s="208">
        <v>7.7</v>
      </c>
      <c r="L42" s="208"/>
      <c r="M42" s="209">
        <f t="shared" si="3"/>
        <v>7.7</v>
      </c>
      <c r="N42" s="154" t="str">
        <f>VLOOKUP(B42,'Уч юн'!$A$3:$G$780,7,FALSE)</f>
        <v>Ламскова В.Ф.</v>
      </c>
      <c r="O42" s="314" t="s">
        <v>661</v>
      </c>
      <c r="P42" s="67"/>
      <c r="Q42" s="67"/>
      <c r="R42" s="193"/>
      <c r="S42" s="193"/>
      <c r="T42" s="193"/>
      <c r="U42" s="193"/>
      <c r="V42" s="193"/>
      <c r="W42" s="193"/>
      <c r="X42" s="193"/>
      <c r="Y42" s="193"/>
      <c r="Z42" s="193"/>
      <c r="AA42" s="193"/>
    </row>
    <row r="43" spans="1:27" s="193" customFormat="1" ht="14.25" customHeight="1" x14ac:dyDescent="0.2">
      <c r="A43" s="67">
        <v>27</v>
      </c>
      <c r="B43" s="67">
        <v>416</v>
      </c>
      <c r="C43" s="80" t="str">
        <f>VLOOKUP(B43,'Уч юн'!$A$3:$G$780,2,FALSE)</f>
        <v>Рудой Аркадий</v>
      </c>
      <c r="D43" s="146" t="str">
        <f>VLOOKUP(B43,'Уч юн'!$A$3:$G$780,3,FALSE)</f>
        <v>2005</v>
      </c>
      <c r="E43" s="67" t="str">
        <f>VLOOKUP(B43,'Уч юн'!$A$3:$G$780,4,FALSE)</f>
        <v>1ю</v>
      </c>
      <c r="F43" s="80" t="str">
        <f>VLOOKUP(B43,'Уч юн'!$A$3:$G$780,5,FALSE)</f>
        <v>Московская</v>
      </c>
      <c r="G43" s="154" t="str">
        <f>VLOOKUP(B43,'Уч юн'!$A$3:$G$780,6,FALSE)</f>
        <v>СШОР "Лидер"</v>
      </c>
      <c r="H43" s="78">
        <f t="shared" si="4"/>
        <v>7.7</v>
      </c>
      <c r="I43" s="78"/>
      <c r="J43" s="207">
        <f t="shared" si="2"/>
        <v>3</v>
      </c>
      <c r="K43" s="208">
        <v>7.7</v>
      </c>
      <c r="L43" s="208"/>
      <c r="M43" s="209">
        <f t="shared" si="3"/>
        <v>7.7</v>
      </c>
      <c r="N43" s="154" t="str">
        <f>VLOOKUP(B43,'Уч юн'!$A$3:$G$780,7,FALSE)</f>
        <v>Магницкий М.В.</v>
      </c>
      <c r="O43" s="339" t="s">
        <v>662</v>
      </c>
      <c r="P43" s="340"/>
      <c r="Q43" s="340"/>
      <c r="R43" s="340"/>
      <c r="S43" s="340"/>
      <c r="T43" s="205"/>
      <c r="V43" s="194"/>
      <c r="W43" s="205"/>
      <c r="X43" s="205"/>
      <c r="Y43" s="205"/>
      <c r="Z43" s="205"/>
      <c r="AA43" s="205"/>
    </row>
    <row r="44" spans="1:27" s="193" customFormat="1" ht="14.25" customHeight="1" x14ac:dyDescent="0.2">
      <c r="A44" s="67">
        <v>27</v>
      </c>
      <c r="B44" s="67">
        <v>113</v>
      </c>
      <c r="C44" s="80" t="str">
        <f>VLOOKUP(B44,'Уч юн'!$A$3:$G$780,2,FALSE)</f>
        <v>Широбоков Никита</v>
      </c>
      <c r="D44" s="146" t="str">
        <f>VLOOKUP(B44,'Уч юн'!$A$3:$G$780,3,FALSE)</f>
        <v>2004</v>
      </c>
      <c r="E44" s="67" t="str">
        <f>VLOOKUP(B44,'Уч юн'!$A$3:$G$780,4,FALSE)</f>
        <v>3</v>
      </c>
      <c r="F44" s="80" t="str">
        <f>VLOOKUP(B44,'Уч юн'!$A$3:$G$780,5,FALSE)</f>
        <v>Свердловская</v>
      </c>
      <c r="G44" s="154" t="str">
        <f>VLOOKUP(B44,'Уч юн'!$A$3:$G$780,6,FALSE)</f>
        <v>ДЮСШ№19</v>
      </c>
      <c r="H44" s="78">
        <f t="shared" si="4"/>
        <v>7.7</v>
      </c>
      <c r="I44" s="78"/>
      <c r="J44" s="207">
        <f t="shared" si="2"/>
        <v>3</v>
      </c>
      <c r="K44" s="208">
        <v>7.7</v>
      </c>
      <c r="L44" s="208"/>
      <c r="M44" s="209">
        <f t="shared" si="3"/>
        <v>7.7</v>
      </c>
      <c r="N44" s="154" t="str">
        <f>VLOOKUP(B44,'Уч юн'!$A$3:$G$780,7,FALSE)</f>
        <v>Килинкаров Р.М.</v>
      </c>
      <c r="O44" s="314" t="s">
        <v>660</v>
      </c>
    </row>
    <row r="45" spans="1:27" s="193" customFormat="1" ht="14.25" customHeight="1" x14ac:dyDescent="0.2">
      <c r="A45" s="67">
        <v>27</v>
      </c>
      <c r="B45" s="67">
        <v>100</v>
      </c>
      <c r="C45" s="80" t="str">
        <f>VLOOKUP(B45,'Уч юн'!$A$3:$G$780,2,FALSE)</f>
        <v>Вторушкин Владислав</v>
      </c>
      <c r="D45" s="146" t="str">
        <f>VLOOKUP(B45,'Уч юн'!$A$3:$G$780,3,FALSE)</f>
        <v>2004</v>
      </c>
      <c r="E45" s="67" t="str">
        <f>VLOOKUP(B45,'Уч юн'!$A$3:$G$780,4,FALSE)</f>
        <v>2</v>
      </c>
      <c r="F45" s="80" t="str">
        <f>VLOOKUP(B45,'Уч юн'!$A$3:$G$780,5,FALSE)</f>
        <v>Оренбургская</v>
      </c>
      <c r="G45" s="154" t="str">
        <f>VLOOKUP(B45,'Уч юн'!$A$3:$G$780,6,FALSE)</f>
        <v>Ташлинская ДЮСШ</v>
      </c>
      <c r="H45" s="78">
        <f t="shared" si="4"/>
        <v>7.7</v>
      </c>
      <c r="I45" s="78"/>
      <c r="J45" s="207">
        <f t="shared" si="2"/>
        <v>3</v>
      </c>
      <c r="K45" s="208">
        <v>7.7</v>
      </c>
      <c r="L45" s="208"/>
      <c r="M45" s="209">
        <f t="shared" si="3"/>
        <v>7.7</v>
      </c>
      <c r="N45" s="154" t="str">
        <f>VLOOKUP(B45,'Уч юн'!$A$3:$G$780,7,FALSE)</f>
        <v>Тумакова И.В.</v>
      </c>
      <c r="O45" s="314" t="s">
        <v>660</v>
      </c>
      <c r="P45" s="67"/>
    </row>
    <row r="46" spans="1:27" s="193" customFormat="1" ht="14.25" customHeight="1" x14ac:dyDescent="0.2">
      <c r="A46" s="67">
        <v>27</v>
      </c>
      <c r="B46" s="67">
        <v>135</v>
      </c>
      <c r="C46" s="80" t="str">
        <f>VLOOKUP(B46,'Уч юн'!$A$3:$G$780,2,FALSE)</f>
        <v>Воротников Ярослав</v>
      </c>
      <c r="D46" s="146" t="str">
        <f>VLOOKUP(B46,'Уч юн'!$A$3:$G$780,3,FALSE)</f>
        <v>2005</v>
      </c>
      <c r="E46" s="67" t="str">
        <f>VLOOKUP(B46,'Уч юн'!$A$3:$G$780,4,FALSE)</f>
        <v>2</v>
      </c>
      <c r="F46" s="80" t="str">
        <f>VLOOKUP(B46,'Уч юн'!$A$3:$G$780,5,FALSE)</f>
        <v>Ростовская</v>
      </c>
      <c r="G46" s="154"/>
      <c r="H46" s="78">
        <f t="shared" si="4"/>
        <v>7.7</v>
      </c>
      <c r="I46" s="78"/>
      <c r="J46" s="207">
        <f t="shared" si="2"/>
        <v>3</v>
      </c>
      <c r="K46" s="208">
        <v>7.7</v>
      </c>
      <c r="L46" s="208"/>
      <c r="M46" s="209">
        <f t="shared" si="3"/>
        <v>7.7</v>
      </c>
      <c r="N46" s="154" t="str">
        <f>VLOOKUP(B46,'Уч юн'!$A$3:$G$780,7,FALSE)</f>
        <v>Каргин С.В.</v>
      </c>
      <c r="O46" s="314" t="s">
        <v>661</v>
      </c>
    </row>
    <row r="47" spans="1:27" s="193" customFormat="1" ht="14.25" customHeight="1" x14ac:dyDescent="0.2">
      <c r="A47" s="67">
        <v>27</v>
      </c>
      <c r="B47" s="67">
        <v>711</v>
      </c>
      <c r="C47" s="80" t="str">
        <f>VLOOKUP(B47,'Уч юн'!$A$3:$G$780,2,FALSE)</f>
        <v>Демидов Илья</v>
      </c>
      <c r="D47" s="146" t="str">
        <f>VLOOKUP(B47,'Уч юн'!$A$3:$G$780,3,FALSE)</f>
        <v>2005</v>
      </c>
      <c r="E47" s="67" t="str">
        <f>VLOOKUP(B47,'Уч юн'!$A$3:$G$780,4,FALSE)</f>
        <v>3</v>
      </c>
      <c r="F47" s="80" t="str">
        <f>VLOOKUP(B47,'Уч юн'!$A$3:$G$780,5,FALSE)</f>
        <v>Пензенская</v>
      </c>
      <c r="G47" s="154" t="str">
        <f>VLOOKUP(B47,'Уч юн'!$A$3:$G$780,6,FALSE)</f>
        <v>ДЮСШ Кузнецкого</v>
      </c>
      <c r="H47" s="78">
        <f t="shared" si="4"/>
        <v>7.7</v>
      </c>
      <c r="I47" s="78"/>
      <c r="J47" s="207">
        <f t="shared" ref="J47:J66" si="5">LOOKUP(M47,$T$1:$AA$1,$T$2:$AA$2)</f>
        <v>3</v>
      </c>
      <c r="K47" s="208">
        <v>7.7</v>
      </c>
      <c r="L47" s="208"/>
      <c r="M47" s="209">
        <f t="shared" ref="M47:M67" si="6">SMALL(K47:L47,1)+0</f>
        <v>7.7</v>
      </c>
      <c r="N47" s="154" t="str">
        <f>VLOOKUP(B47,'Уч юн'!$A$3:$G$780,7,FALSE)</f>
        <v>Царьков А.В.</v>
      </c>
      <c r="O47" s="339" t="s">
        <v>663</v>
      </c>
      <c r="P47" s="340"/>
      <c r="Q47" s="67"/>
      <c r="R47" s="340"/>
      <c r="S47" s="340"/>
      <c r="T47" s="205"/>
      <c r="U47" s="205"/>
      <c r="V47" s="194"/>
      <c r="W47" s="205"/>
      <c r="X47" s="205"/>
      <c r="Y47" s="205"/>
      <c r="Z47" s="205"/>
      <c r="AA47" s="205"/>
    </row>
    <row r="48" spans="1:27" s="193" customFormat="1" ht="14.25" customHeight="1" x14ac:dyDescent="0.2">
      <c r="A48" s="67">
        <v>27</v>
      </c>
      <c r="B48" s="67">
        <v>307</v>
      </c>
      <c r="C48" s="80" t="str">
        <f>VLOOKUP(B48,'Уч юн'!$A$3:$G$780,2,FALSE)</f>
        <v xml:space="preserve">Чернов Денис </v>
      </c>
      <c r="D48" s="146" t="str">
        <f>VLOOKUP(B48,'Уч юн'!$A$3:$G$780,3,FALSE)</f>
        <v>2004</v>
      </c>
      <c r="E48" s="67" t="str">
        <f>VLOOKUP(B48,'Уч юн'!$A$3:$G$780,4,FALSE)</f>
        <v>3</v>
      </c>
      <c r="F48" s="80" t="str">
        <f>VLOOKUP(B48,'Уч юн'!$A$3:$G$780,5,FALSE)</f>
        <v>Саратовская</v>
      </c>
      <c r="G48" s="154" t="str">
        <f>VLOOKUP(B48,'Уч юн'!$A$3:$G$780,6,FALSE)</f>
        <v>СШОР№6</v>
      </c>
      <c r="H48" s="78">
        <f t="shared" si="4"/>
        <v>7.7</v>
      </c>
      <c r="I48" s="78"/>
      <c r="J48" s="207">
        <f t="shared" si="5"/>
        <v>3</v>
      </c>
      <c r="K48" s="208">
        <v>7.7</v>
      </c>
      <c r="L48" s="208"/>
      <c r="M48" s="209">
        <f t="shared" si="6"/>
        <v>7.7</v>
      </c>
      <c r="N48" s="154" t="str">
        <f>VLOOKUP(B48,'Уч юн'!$A$3:$G$780,7,FALSE)</f>
        <v>Беликова Н.И., Ю.Б.</v>
      </c>
      <c r="O48" s="314" t="s">
        <v>662</v>
      </c>
      <c r="P48" s="67"/>
      <c r="Q48" s="67"/>
    </row>
    <row r="49" spans="1:27" s="193" customFormat="1" ht="14.25" customHeight="1" x14ac:dyDescent="0.2">
      <c r="A49" s="67">
        <v>27</v>
      </c>
      <c r="B49" s="67">
        <v>616</v>
      </c>
      <c r="C49" s="80" t="str">
        <f>VLOOKUP(B49,'Уч юн'!$A$3:$G$780,2,FALSE)</f>
        <v>Ломакин Артем</v>
      </c>
      <c r="D49" s="146" t="str">
        <f>VLOOKUP(B49,'Уч юн'!$A$3:$G$780,3,FALSE)</f>
        <v>2004</v>
      </c>
      <c r="E49" s="67"/>
      <c r="F49" s="80" t="str">
        <f>VLOOKUP(B49,'Уч юн'!$A$3:$G$780,5,FALSE)</f>
        <v>Пензенская</v>
      </c>
      <c r="G49" s="154" t="str">
        <f>VLOOKUP(B49,'Уч юн'!$A$3:$G$780,6,FALSE)</f>
        <v>ДЮСШ</v>
      </c>
      <c r="H49" s="78">
        <f t="shared" si="4"/>
        <v>7.7</v>
      </c>
      <c r="I49" s="78"/>
      <c r="J49" s="207">
        <f t="shared" si="5"/>
        <v>3</v>
      </c>
      <c r="K49" s="208">
        <v>7.7</v>
      </c>
      <c r="L49" s="208"/>
      <c r="M49" s="209">
        <f t="shared" si="6"/>
        <v>7.7</v>
      </c>
      <c r="N49" s="154" t="str">
        <f>VLOOKUP(B49,'Уч юн'!$A$3:$G$780,7,FALSE)</f>
        <v>Беляков Ю.В.</v>
      </c>
      <c r="O49" s="339" t="s">
        <v>661</v>
      </c>
      <c r="P49" s="340"/>
      <c r="Q49" s="67"/>
      <c r="R49" s="340"/>
      <c r="S49" s="340"/>
    </row>
    <row r="50" spans="1:27" s="205" customFormat="1" ht="14.25" customHeight="1" x14ac:dyDescent="0.2">
      <c r="A50" s="67">
        <v>27</v>
      </c>
      <c r="B50" s="67">
        <v>390</v>
      </c>
      <c r="C50" s="80" t="str">
        <f>VLOOKUP(B50,'Уч юн'!$A$3:$G$780,2,FALSE)</f>
        <v>Сидехменов Александр</v>
      </c>
      <c r="D50" s="146" t="str">
        <f>VLOOKUP(B50,'Уч юн'!$A$3:$G$780,3,FALSE)</f>
        <v>2004</v>
      </c>
      <c r="E50" s="67" t="str">
        <f>VLOOKUP(B50,'Уч юн'!$A$3:$G$780,4,FALSE)</f>
        <v>3</v>
      </c>
      <c r="F50" s="80" t="str">
        <f>VLOOKUP(B50,'Уч юн'!$A$3:$G$780,5,FALSE)</f>
        <v>Ульяновская</v>
      </c>
      <c r="G50" s="154" t="str">
        <f>VLOOKUP(B50,'Уч юн'!$A$3:$G$780,6,FALSE)</f>
        <v>ССШОР по л/а</v>
      </c>
      <c r="H50" s="78">
        <f t="shared" si="4"/>
        <v>7.7</v>
      </c>
      <c r="I50" s="78"/>
      <c r="J50" s="207">
        <f t="shared" si="5"/>
        <v>3</v>
      </c>
      <c r="K50" s="208">
        <v>7.7</v>
      </c>
      <c r="L50" s="208"/>
      <c r="M50" s="209">
        <f t="shared" si="6"/>
        <v>7.7</v>
      </c>
      <c r="N50" s="154" t="str">
        <f>VLOOKUP(B50,'Уч юн'!$A$3:$G$780,7,FALSE)</f>
        <v>Минюкевич М.В.</v>
      </c>
      <c r="O50" s="339" t="s">
        <v>660</v>
      </c>
      <c r="P50" s="340"/>
      <c r="Q50" s="67"/>
      <c r="R50" s="340"/>
      <c r="S50" s="340"/>
    </row>
    <row r="51" spans="1:27" s="205" customFormat="1" ht="14.25" customHeight="1" x14ac:dyDescent="0.2">
      <c r="A51" s="67">
        <v>27</v>
      </c>
      <c r="B51" s="67">
        <v>415</v>
      </c>
      <c r="C51" s="80" t="str">
        <f>VLOOKUP(B51,'Уч юн'!$A$3:$G$780,2,FALSE)</f>
        <v>Гайдуков Иван</v>
      </c>
      <c r="D51" s="146" t="str">
        <f>VLOOKUP(B51,'Уч юн'!$A$3:$G$780,3,FALSE)</f>
        <v>2005</v>
      </c>
      <c r="E51" s="67" t="str">
        <f>VLOOKUP(B51,'Уч юн'!$A$3:$G$780,4,FALSE)</f>
        <v>1ю</v>
      </c>
      <c r="F51" s="80" t="str">
        <f>VLOOKUP(B51,'Уч юн'!$A$3:$G$780,5,FALSE)</f>
        <v>Московская</v>
      </c>
      <c r="G51" s="154" t="str">
        <f>VLOOKUP(B51,'Уч юн'!$A$3:$G$780,6,FALSE)</f>
        <v>СШОР "Лидер"</v>
      </c>
      <c r="H51" s="78">
        <f t="shared" si="4"/>
        <v>7.7</v>
      </c>
      <c r="I51" s="78"/>
      <c r="J51" s="207">
        <f t="shared" si="5"/>
        <v>3</v>
      </c>
      <c r="K51" s="208">
        <v>7.7</v>
      </c>
      <c r="L51" s="208"/>
      <c r="M51" s="209">
        <f t="shared" si="6"/>
        <v>7.7</v>
      </c>
      <c r="N51" s="154" t="str">
        <f>VLOOKUP(B51,'Уч юн'!$A$3:$G$780,7,FALSE)</f>
        <v>Магницкий М.В.</v>
      </c>
      <c r="O51" s="339" t="s">
        <v>662</v>
      </c>
      <c r="P51" s="340"/>
      <c r="Q51" s="67"/>
      <c r="R51" s="340"/>
      <c r="S51" s="340"/>
    </row>
    <row r="52" spans="1:27" s="205" customFormat="1" ht="14.25" customHeight="1" x14ac:dyDescent="0.2">
      <c r="A52" s="67">
        <v>38</v>
      </c>
      <c r="B52" s="67">
        <v>666</v>
      </c>
      <c r="C52" s="80" t="str">
        <f>VLOOKUP(B52,'Уч юн'!$A$3:$G$780,2,FALSE)</f>
        <v>Гуськов Тимофей</v>
      </c>
      <c r="D52" s="146" t="str">
        <f>VLOOKUP(B52,'Уч юн'!$A$3:$G$780,3,FALSE)</f>
        <v>2004</v>
      </c>
      <c r="E52" s="67" t="str">
        <f>VLOOKUP(B52,'Уч юн'!$A$3:$G$780,4,FALSE)</f>
        <v>3</v>
      </c>
      <c r="F52" s="80" t="str">
        <f>VLOOKUP(B52,'Уч юн'!$A$3:$G$780,5,FALSE)</f>
        <v>Пензенская</v>
      </c>
      <c r="G52" s="154" t="str">
        <f>VLOOKUP(B52,'Уч юн'!$A$3:$G$780,6,FALSE)</f>
        <v>СШ№6</v>
      </c>
      <c r="H52" s="78">
        <f t="shared" si="4"/>
        <v>7.8</v>
      </c>
      <c r="I52" s="78"/>
      <c r="J52" s="207">
        <f t="shared" si="5"/>
        <v>3</v>
      </c>
      <c r="K52" s="208">
        <v>7.8</v>
      </c>
      <c r="L52" s="208"/>
      <c r="M52" s="209">
        <f t="shared" si="6"/>
        <v>7.8</v>
      </c>
      <c r="N52" s="154" t="str">
        <f>VLOOKUP(B52,'Уч юн'!$A$3:$G$780,7,FALSE)</f>
        <v>Зинуков А.В., Краснов Р.Б.</v>
      </c>
      <c r="O52" s="339" t="s">
        <v>664</v>
      </c>
      <c r="P52" s="340"/>
      <c r="Q52" s="67"/>
      <c r="R52" s="340"/>
      <c r="S52" s="340"/>
    </row>
    <row r="53" spans="1:27" s="205" customFormat="1" ht="14.25" customHeight="1" x14ac:dyDescent="0.2">
      <c r="A53" s="67">
        <v>38</v>
      </c>
      <c r="B53" s="67">
        <v>309</v>
      </c>
      <c r="C53" s="80" t="str">
        <f>VLOOKUP(B53,'Уч юн'!$A$3:$G$780,2,FALSE)</f>
        <v>Прокофьев Дмитрий</v>
      </c>
      <c r="D53" s="146" t="str">
        <f>VLOOKUP(B53,'Уч юн'!$A$3:$G$780,3,FALSE)</f>
        <v>2005</v>
      </c>
      <c r="E53" s="67" t="str">
        <f>VLOOKUP(B53,'Уч юн'!$A$3:$G$780,4,FALSE)</f>
        <v>1ю</v>
      </c>
      <c r="F53" s="80" t="str">
        <f>VLOOKUP(B53,'Уч юн'!$A$3:$G$780,5,FALSE)</f>
        <v>Саратовская</v>
      </c>
      <c r="G53" s="154" t="str">
        <f>VLOOKUP(B53,'Уч юн'!$A$3:$G$780,6,FALSE)</f>
        <v>СШОР№6</v>
      </c>
      <c r="H53" s="78">
        <f t="shared" si="4"/>
        <v>7.8</v>
      </c>
      <c r="I53" s="78"/>
      <c r="J53" s="207">
        <f t="shared" si="5"/>
        <v>3</v>
      </c>
      <c r="K53" s="208">
        <v>7.8</v>
      </c>
      <c r="L53" s="208"/>
      <c r="M53" s="209">
        <f t="shared" si="6"/>
        <v>7.8</v>
      </c>
      <c r="N53" s="154" t="str">
        <f>VLOOKUP(B53,'Уч юн'!$A$3:$G$780,7,FALSE)</f>
        <v>Прокофьева Е.П.</v>
      </c>
      <c r="O53" s="339" t="s">
        <v>661</v>
      </c>
      <c r="P53" s="340"/>
      <c r="Q53" s="67"/>
      <c r="R53" s="340"/>
      <c r="S53" s="340"/>
    </row>
    <row r="54" spans="1:27" s="205" customFormat="1" ht="14.25" customHeight="1" x14ac:dyDescent="0.2">
      <c r="A54" s="67">
        <v>38</v>
      </c>
      <c r="B54" s="67">
        <v>638</v>
      </c>
      <c r="C54" s="80" t="str">
        <f>VLOOKUP(B54,'Уч юн'!$A$3:$G$780,2,FALSE)</f>
        <v>Яковлев Дмитрий</v>
      </c>
      <c r="D54" s="146" t="str">
        <f>VLOOKUP(B54,'Уч юн'!$A$3:$G$780,3,FALSE)</f>
        <v>2004</v>
      </c>
      <c r="E54" s="67" t="str">
        <f>VLOOKUP(B54,'Уч юн'!$A$3:$G$780,4,FALSE)</f>
        <v>3</v>
      </c>
      <c r="F54" s="80" t="str">
        <f>VLOOKUP(B54,'Уч юн'!$A$3:$G$780,5,FALSE)</f>
        <v>Пензенская</v>
      </c>
      <c r="G54" s="154" t="str">
        <f>VLOOKUP(B54,'Уч юн'!$A$3:$G$780,6,FALSE)</f>
        <v>СШ№6, Лицей №73</v>
      </c>
      <c r="H54" s="78">
        <f t="shared" si="4"/>
        <v>7.8</v>
      </c>
      <c r="I54" s="78"/>
      <c r="J54" s="207">
        <f t="shared" si="5"/>
        <v>3</v>
      </c>
      <c r="K54" s="208">
        <v>7.8</v>
      </c>
      <c r="L54" s="208"/>
      <c r="M54" s="209">
        <f t="shared" si="6"/>
        <v>7.8</v>
      </c>
      <c r="N54" s="154" t="str">
        <f>VLOOKUP(B54,'Уч юн'!$A$3:$G$780,7,FALSE)</f>
        <v>Красновы К.И., Р.Б.</v>
      </c>
      <c r="O54" s="314" t="s">
        <v>662</v>
      </c>
      <c r="P54" s="67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</row>
    <row r="55" spans="1:27" s="205" customFormat="1" ht="14.25" customHeight="1" x14ac:dyDescent="0.2">
      <c r="A55" s="67">
        <v>38</v>
      </c>
      <c r="B55" s="67">
        <v>484</v>
      </c>
      <c r="C55" s="80" t="str">
        <f>VLOOKUP(B55,'Уч юн'!$A$3:$G$780,2,FALSE)</f>
        <v>Геберкорн Андрей</v>
      </c>
      <c r="D55" s="146" t="str">
        <f>VLOOKUP(B55,'Уч юн'!$A$3:$G$780,3,FALSE)</f>
        <v>2004</v>
      </c>
      <c r="E55" s="67" t="str">
        <f>VLOOKUP(B55,'Уч юн'!$A$3:$G$780,4,FALSE)</f>
        <v>3</v>
      </c>
      <c r="F55" s="80" t="str">
        <f>VLOOKUP(B55,'Уч юн'!$A$3:$G$780,5,FALSE)</f>
        <v>Тамбовская</v>
      </c>
      <c r="G55" s="154" t="str">
        <f>VLOOKUP(B55,'Уч юн'!$A$3:$G$780,6,FALSE)</f>
        <v>СШОР№3</v>
      </c>
      <c r="H55" s="78">
        <f t="shared" si="4"/>
        <v>7.8</v>
      </c>
      <c r="I55" s="78"/>
      <c r="J55" s="207">
        <f t="shared" si="5"/>
        <v>3</v>
      </c>
      <c r="K55" s="208">
        <v>7.8</v>
      </c>
      <c r="L55" s="208"/>
      <c r="M55" s="209">
        <f t="shared" si="6"/>
        <v>7.8</v>
      </c>
      <c r="N55" s="154" t="str">
        <f>VLOOKUP(B55,'Уч юн'!$A$3:$G$780,7,FALSE)</f>
        <v>Судомоина Т.Г.</v>
      </c>
      <c r="O55" s="314" t="s">
        <v>662</v>
      </c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</row>
    <row r="56" spans="1:27" s="205" customFormat="1" ht="14.25" customHeight="1" x14ac:dyDescent="0.2">
      <c r="A56" s="67">
        <v>38</v>
      </c>
      <c r="B56" s="67">
        <v>328</v>
      </c>
      <c r="C56" s="80" t="str">
        <f>VLOOKUP(B56,'Уч юн'!$A$3:$G$780,2,FALSE)</f>
        <v>Дульцев Алексей</v>
      </c>
      <c r="D56" s="146" t="str">
        <f>VLOOKUP(B56,'Уч юн'!$A$3:$G$780,3,FALSE)</f>
        <v>2005</v>
      </c>
      <c r="E56" s="67" t="str">
        <f>VLOOKUP(B56,'Уч юн'!$A$3:$G$780,4,FALSE)</f>
        <v>3</v>
      </c>
      <c r="F56" s="80" t="str">
        <f>VLOOKUP(B56,'Уч юн'!$A$3:$G$780,5,FALSE)</f>
        <v>Саха-Якутия</v>
      </c>
      <c r="G56" s="154"/>
      <c r="H56" s="78">
        <f t="shared" si="4"/>
        <v>7.8</v>
      </c>
      <c r="I56" s="78"/>
      <c r="J56" s="207">
        <f t="shared" si="5"/>
        <v>3</v>
      </c>
      <c r="K56" s="208">
        <v>7.8</v>
      </c>
      <c r="L56" s="208"/>
      <c r="M56" s="209">
        <f t="shared" si="6"/>
        <v>7.8</v>
      </c>
      <c r="N56" s="154" t="str">
        <f>VLOOKUP(B56,'Уч юн'!$A$3:$G$780,7,FALSE)</f>
        <v>Докторов С.Д.</v>
      </c>
      <c r="O56" s="314" t="s">
        <v>663</v>
      </c>
      <c r="P56" s="67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</row>
    <row r="57" spans="1:27" s="193" customFormat="1" ht="14.25" customHeight="1" x14ac:dyDescent="0.2">
      <c r="A57" s="67">
        <v>43</v>
      </c>
      <c r="B57" s="67">
        <v>114</v>
      </c>
      <c r="C57" s="80" t="str">
        <f>VLOOKUP(B57,'Уч юн'!$A$3:$G$780,2,FALSE)</f>
        <v>Винников Никита</v>
      </c>
      <c r="D57" s="146" t="str">
        <f>VLOOKUP(B57,'Уч юн'!$A$3:$G$780,3,FALSE)</f>
        <v>2004</v>
      </c>
      <c r="E57" s="67" t="str">
        <f>VLOOKUP(B57,'Уч юн'!$A$3:$G$780,4,FALSE)</f>
        <v>3</v>
      </c>
      <c r="F57" s="80" t="str">
        <f>VLOOKUP(B57,'Уч юн'!$A$3:$G$780,5,FALSE)</f>
        <v>Свердловская</v>
      </c>
      <c r="G57" s="154" t="str">
        <f>VLOOKUP(B57,'Уч юн'!$A$3:$G$780,6,FALSE)</f>
        <v>ДЮСШ№19</v>
      </c>
      <c r="H57" s="78">
        <f t="shared" si="4"/>
        <v>7.9</v>
      </c>
      <c r="I57" s="78"/>
      <c r="J57" s="207" t="str">
        <f t="shared" si="5"/>
        <v>1юн</v>
      </c>
      <c r="K57" s="208">
        <v>7.9</v>
      </c>
      <c r="L57" s="208"/>
      <c r="M57" s="209">
        <f t="shared" si="6"/>
        <v>7.9</v>
      </c>
      <c r="N57" s="154" t="str">
        <f>VLOOKUP(B57,'Уч юн'!$A$3:$G$780,7,FALSE)</f>
        <v>Килинкаров Р.М.</v>
      </c>
      <c r="O57" s="314" t="s">
        <v>661</v>
      </c>
      <c r="P57" s="67"/>
    </row>
    <row r="58" spans="1:27" s="193" customFormat="1" ht="14.25" customHeight="1" x14ac:dyDescent="0.2">
      <c r="A58" s="67">
        <v>43</v>
      </c>
      <c r="B58" s="67">
        <v>145</v>
      </c>
      <c r="C58" s="80" t="str">
        <f>VLOOKUP(B58,'Уч юн'!$A$3:$G$780,2,FALSE)</f>
        <v xml:space="preserve">Николаев Евгений </v>
      </c>
      <c r="D58" s="146" t="str">
        <f>VLOOKUP(B58,'Уч юн'!$A$3:$G$780,3,FALSE)</f>
        <v>2005</v>
      </c>
      <c r="E58" s="67"/>
      <c r="F58" s="80" t="str">
        <f>VLOOKUP(B58,'Уч юн'!$A$3:$G$780,5,FALSE)</f>
        <v>Нижегородская</v>
      </c>
      <c r="G58" s="154" t="str">
        <f>VLOOKUP(B58,'Уч юн'!$A$3:$G$780,6,FALSE)</f>
        <v>ДЮЦ "Спартак"</v>
      </c>
      <c r="H58" s="78">
        <f t="shared" si="4"/>
        <v>7.9</v>
      </c>
      <c r="I58" s="78"/>
      <c r="J58" s="207" t="str">
        <f t="shared" si="5"/>
        <v>1юн</v>
      </c>
      <c r="K58" s="208">
        <v>7.9</v>
      </c>
      <c r="L58" s="208"/>
      <c r="M58" s="209">
        <f t="shared" si="6"/>
        <v>7.9</v>
      </c>
      <c r="N58" s="154" t="str">
        <f>VLOOKUP(B58,'Уч юн'!$A$3:$G$780,7,FALSE)</f>
        <v>Горошанский Г.В.</v>
      </c>
      <c r="O58" s="339" t="s">
        <v>663</v>
      </c>
      <c r="P58" s="340"/>
      <c r="Q58" s="340"/>
      <c r="R58" s="340"/>
      <c r="S58" s="340"/>
      <c r="T58" s="205"/>
      <c r="V58" s="194"/>
      <c r="W58" s="205"/>
      <c r="X58" s="205"/>
      <c r="Y58" s="205"/>
      <c r="Z58" s="205"/>
      <c r="AA58" s="205"/>
    </row>
    <row r="59" spans="1:27" s="205" customFormat="1" ht="14.25" customHeight="1" x14ac:dyDescent="0.2">
      <c r="A59" s="67">
        <v>45</v>
      </c>
      <c r="B59" s="67">
        <v>655</v>
      </c>
      <c r="C59" s="80" t="str">
        <f>VLOOKUP(B59,'Уч юн'!$A$3:$G$780,2,FALSE)</f>
        <v>Павликов Сергей</v>
      </c>
      <c r="D59" s="146" t="str">
        <f>VLOOKUP(B59,'Уч юн'!$A$3:$G$780,3,FALSE)</f>
        <v>2004</v>
      </c>
      <c r="E59" s="67" t="str">
        <f>VLOOKUP(B59,'Уч юн'!$A$3:$G$780,4,FALSE)</f>
        <v>1ю</v>
      </c>
      <c r="F59" s="80" t="str">
        <f>VLOOKUP(B59,'Уч юн'!$A$3:$G$780,5,FALSE)</f>
        <v>Пензенская</v>
      </c>
      <c r="G59" s="154" t="str">
        <f>VLOOKUP(B59,'Уч юн'!$A$3:$G$780,6,FALSE)</f>
        <v>СШ№6</v>
      </c>
      <c r="H59" s="78">
        <f t="shared" si="4"/>
        <v>8</v>
      </c>
      <c r="I59" s="78"/>
      <c r="J59" s="207" t="str">
        <f t="shared" si="5"/>
        <v>1юн</v>
      </c>
      <c r="K59" s="208">
        <v>8</v>
      </c>
      <c r="L59" s="208"/>
      <c r="M59" s="209">
        <f t="shared" si="6"/>
        <v>8</v>
      </c>
      <c r="N59" s="154" t="str">
        <f>VLOOKUP(B59,'Уч юн'!$A$3:$G$780,7,FALSE)</f>
        <v>Кабанова Н.С., Мазыкин А.Г.</v>
      </c>
      <c r="O59" s="314" t="s">
        <v>662</v>
      </c>
      <c r="P59" s="67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</row>
    <row r="60" spans="1:27" s="205" customFormat="1" ht="14.25" customHeight="1" x14ac:dyDescent="0.2">
      <c r="A60" s="67">
        <v>45</v>
      </c>
      <c r="B60" s="67">
        <v>303</v>
      </c>
      <c r="C60" s="80" t="str">
        <f>VLOOKUP(B60,'Уч юн'!$A$3:$G$780,2,FALSE)</f>
        <v>Миронов Максим</v>
      </c>
      <c r="D60" s="146" t="str">
        <f>VLOOKUP(B60,'Уч юн'!$A$3:$G$780,3,FALSE)</f>
        <v>2005</v>
      </c>
      <c r="E60" s="67" t="str">
        <f>VLOOKUP(B60,'Уч юн'!$A$3:$G$780,4,FALSE)</f>
        <v>1ю</v>
      </c>
      <c r="F60" s="80" t="str">
        <f>VLOOKUP(B60,'Уч юн'!$A$3:$G$780,5,FALSE)</f>
        <v>Саратовская</v>
      </c>
      <c r="G60" s="154" t="str">
        <f>VLOOKUP(B60,'Уч юн'!$A$3:$G$780,6,FALSE)</f>
        <v>СШОР№6</v>
      </c>
      <c r="H60" s="78">
        <f t="shared" si="4"/>
        <v>8</v>
      </c>
      <c r="I60" s="78"/>
      <c r="J60" s="207" t="str">
        <f t="shared" si="5"/>
        <v>1юн</v>
      </c>
      <c r="K60" s="208">
        <v>8</v>
      </c>
      <c r="L60" s="208"/>
      <c r="M60" s="209">
        <f t="shared" si="6"/>
        <v>8</v>
      </c>
      <c r="N60" s="154" t="str">
        <f>VLOOKUP(B60,'Уч юн'!$A$3:$G$780,7,FALSE)</f>
        <v>Прокофьева Е.П.</v>
      </c>
      <c r="O60" s="339" t="s">
        <v>662</v>
      </c>
      <c r="P60" s="67"/>
      <c r="Q60" s="67"/>
      <c r="R60" s="340"/>
      <c r="S60" s="340"/>
      <c r="V60" s="194"/>
    </row>
    <row r="61" spans="1:27" s="205" customFormat="1" ht="14.25" customHeight="1" x14ac:dyDescent="0.2">
      <c r="A61" s="67">
        <v>47</v>
      </c>
      <c r="B61" s="67">
        <v>481</v>
      </c>
      <c r="C61" s="80" t="str">
        <f>VLOOKUP(B61,'Уч юн'!$A$3:$G$780,2,FALSE)</f>
        <v>Летов Максим</v>
      </c>
      <c r="D61" s="146" t="str">
        <f>VLOOKUP(B61,'Уч юн'!$A$3:$G$780,3,FALSE)</f>
        <v>2004</v>
      </c>
      <c r="E61" s="67" t="str">
        <f>VLOOKUP(B61,'Уч юн'!$A$3:$G$780,4,FALSE)</f>
        <v>3</v>
      </c>
      <c r="F61" s="80" t="str">
        <f>VLOOKUP(B61,'Уч юн'!$A$3:$G$780,5,FALSE)</f>
        <v>Кировская</v>
      </c>
      <c r="G61" s="154" t="str">
        <f>VLOOKUP(B61,'Уч юн'!$A$3:$G$780,6,FALSE)</f>
        <v>СШ№2</v>
      </c>
      <c r="H61" s="78">
        <f t="shared" si="4"/>
        <v>8.1</v>
      </c>
      <c r="I61" s="78"/>
      <c r="J61" s="207" t="str">
        <f t="shared" si="5"/>
        <v>1юн</v>
      </c>
      <c r="K61" s="208">
        <v>8.1</v>
      </c>
      <c r="L61" s="208"/>
      <c r="M61" s="209">
        <f t="shared" si="6"/>
        <v>8.1</v>
      </c>
      <c r="N61" s="154" t="str">
        <f>VLOOKUP(B61,'Уч юн'!$A$3:$G$780,7,FALSE)</f>
        <v>Рябова Э.Б.</v>
      </c>
      <c r="O61" s="314" t="s">
        <v>664</v>
      </c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</row>
    <row r="62" spans="1:27" s="205" customFormat="1" ht="14.25" customHeight="1" x14ac:dyDescent="0.2">
      <c r="A62" s="67">
        <v>48</v>
      </c>
      <c r="B62" s="67">
        <v>168</v>
      </c>
      <c r="C62" s="80" t="str">
        <f>VLOOKUP(B62,'Уч юн'!$A$3:$G$780,2,FALSE)</f>
        <v>Куракин Ярослав</v>
      </c>
      <c r="D62" s="146" t="str">
        <f>VLOOKUP(B62,'Уч юн'!$A$3:$G$780,3,FALSE)</f>
        <v>2005</v>
      </c>
      <c r="E62" s="67"/>
      <c r="F62" s="80" t="str">
        <f>VLOOKUP(B62,'Уч юн'!$A$3:$G$780,5,FALSE)</f>
        <v>Тамбовская</v>
      </c>
      <c r="G62" s="154"/>
      <c r="H62" s="78">
        <f t="shared" si="4"/>
        <v>8.1999999999999993</v>
      </c>
      <c r="I62" s="78"/>
      <c r="J62" s="207" t="str">
        <f t="shared" si="5"/>
        <v>1юн</v>
      </c>
      <c r="K62" s="208">
        <v>8.1999999999999993</v>
      </c>
      <c r="L62" s="208"/>
      <c r="M62" s="209">
        <f t="shared" si="6"/>
        <v>8.1999999999999993</v>
      </c>
      <c r="N62" s="154" t="str">
        <f>VLOOKUP(B62,'Уч юн'!$A$3:$G$780,7,FALSE)</f>
        <v>Попова О.Ф.</v>
      </c>
      <c r="O62" s="314" t="s">
        <v>663</v>
      </c>
      <c r="P62" s="67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</row>
    <row r="63" spans="1:27" s="205" customFormat="1" ht="14.25" customHeight="1" x14ac:dyDescent="0.2">
      <c r="A63" s="67">
        <v>48</v>
      </c>
      <c r="B63" s="67">
        <v>685</v>
      </c>
      <c r="C63" s="80" t="str">
        <f>VLOOKUP(B63,'Уч юн'!$A$3:$G$780,2,FALSE)</f>
        <v>Фетхуллин Ильдар</v>
      </c>
      <c r="D63" s="146" t="str">
        <f>VLOOKUP(B63,'Уч юн'!$A$3:$G$780,3,FALSE)</f>
        <v>2005</v>
      </c>
      <c r="E63" s="67"/>
      <c r="F63" s="80" t="str">
        <f>VLOOKUP(B63,'Уч юн'!$A$3:$G$780,5,FALSE)</f>
        <v>Пензенская</v>
      </c>
      <c r="G63" s="154" t="str">
        <f>VLOOKUP(B63,'Уч юн'!$A$3:$G$780,6,FALSE)</f>
        <v>ЦДЮТТ</v>
      </c>
      <c r="H63" s="78">
        <f t="shared" si="4"/>
        <v>8.1999999999999993</v>
      </c>
      <c r="I63" s="78"/>
      <c r="J63" s="207" t="str">
        <f t="shared" si="5"/>
        <v>1юн</v>
      </c>
      <c r="K63" s="208">
        <v>8.1999999999999993</v>
      </c>
      <c r="L63" s="208"/>
      <c r="M63" s="209">
        <f t="shared" si="6"/>
        <v>8.1999999999999993</v>
      </c>
      <c r="N63" s="154" t="str">
        <f>VLOOKUP(B63,'Уч юн'!$A$3:$G$780,7,FALSE)</f>
        <v>Каташова С.Д.</v>
      </c>
      <c r="O63" s="314" t="s">
        <v>663</v>
      </c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</row>
    <row r="64" spans="1:27" s="205" customFormat="1" ht="14.25" customHeight="1" x14ac:dyDescent="0.2">
      <c r="A64" s="67">
        <v>50</v>
      </c>
      <c r="B64" s="67">
        <v>68</v>
      </c>
      <c r="C64" s="80" t="str">
        <f>VLOOKUP(B64,'Уч юн'!$A$3:$G$780,2,FALSE)</f>
        <v>Давлетшин Артур</v>
      </c>
      <c r="D64" s="146" t="str">
        <f>VLOOKUP(B64,'Уч юн'!$A$3:$G$780,3,FALSE)</f>
        <v>2005</v>
      </c>
      <c r="E64" s="67"/>
      <c r="F64" s="80" t="str">
        <f>VLOOKUP(B64,'Уч юн'!$A$3:$G$780,5,FALSE)</f>
        <v>Татарстан</v>
      </c>
      <c r="G64" s="154" t="str">
        <f>VLOOKUP(B64,'Уч юн'!$A$3:$G$780,6,FALSE)</f>
        <v>СШОР "Тасма"</v>
      </c>
      <c r="H64" s="78">
        <f t="shared" si="4"/>
        <v>8.4</v>
      </c>
      <c r="I64" s="78"/>
      <c r="J64" s="207" t="str">
        <f t="shared" si="5"/>
        <v>2юн</v>
      </c>
      <c r="K64" s="208">
        <v>8.4</v>
      </c>
      <c r="L64" s="208"/>
      <c r="M64" s="209">
        <f t="shared" si="6"/>
        <v>8.4</v>
      </c>
      <c r="N64" s="154" t="str">
        <f>VLOOKUP(B64,'Уч юн'!$A$3:$G$780,7,FALSE)</f>
        <v>Годунова Е.И., Самойлова А.Ю.</v>
      </c>
      <c r="O64" s="314" t="s">
        <v>664</v>
      </c>
      <c r="P64" s="67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</row>
    <row r="65" spans="1:27" s="205" customFormat="1" ht="14.25" customHeight="1" x14ac:dyDescent="0.2">
      <c r="A65" s="67">
        <v>51</v>
      </c>
      <c r="B65" s="67">
        <v>684</v>
      </c>
      <c r="C65" s="80" t="str">
        <f>VLOOKUP(B65,'Уч юн'!$A$3:$G$780,2,FALSE)</f>
        <v>Самойлин Дмитрий</v>
      </c>
      <c r="D65" s="146" t="str">
        <f>VLOOKUP(B65,'Уч юн'!$A$3:$G$780,3,FALSE)</f>
        <v>2004</v>
      </c>
      <c r="E65" s="67"/>
      <c r="F65" s="80" t="str">
        <f>VLOOKUP(B65,'Уч юн'!$A$3:$G$780,5,FALSE)</f>
        <v>Пензенская</v>
      </c>
      <c r="G65" s="154" t="str">
        <f>VLOOKUP(B65,'Уч юн'!$A$3:$G$780,6,FALSE)</f>
        <v>ЦДЮТТ</v>
      </c>
      <c r="H65" s="78">
        <f t="shared" si="4"/>
        <v>8.6</v>
      </c>
      <c r="I65" s="78"/>
      <c r="J65" s="207" t="str">
        <f t="shared" si="5"/>
        <v>2юн</v>
      </c>
      <c r="K65" s="208">
        <v>8.6</v>
      </c>
      <c r="L65" s="208"/>
      <c r="M65" s="209">
        <f t="shared" si="6"/>
        <v>8.6</v>
      </c>
      <c r="N65" s="154" t="str">
        <f>VLOOKUP(B65,'Уч юн'!$A$3:$G$780,7,FALSE)</f>
        <v>Каташова С.Д.</v>
      </c>
      <c r="O65" s="314" t="s">
        <v>663</v>
      </c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</row>
    <row r="66" spans="1:27" s="205" customFormat="1" ht="14.25" customHeight="1" x14ac:dyDescent="0.2">
      <c r="A66" s="67">
        <v>51</v>
      </c>
      <c r="B66" s="67">
        <v>170</v>
      </c>
      <c r="C66" s="80" t="str">
        <f>VLOOKUP(B66,'Уч юн'!$A$3:$G$780,2,FALSE)</f>
        <v>Шитиков Сергей</v>
      </c>
      <c r="D66" s="146" t="str">
        <f>VLOOKUP(B66,'Уч юн'!$A$3:$G$780,3,FALSE)</f>
        <v>2005</v>
      </c>
      <c r="E66" s="67"/>
      <c r="F66" s="80" t="str">
        <f>VLOOKUP(B66,'Уч юн'!$A$3:$G$780,5,FALSE)</f>
        <v>Тамбовская</v>
      </c>
      <c r="G66" s="154"/>
      <c r="H66" s="78">
        <f t="shared" si="4"/>
        <v>8.6</v>
      </c>
      <c r="I66" s="78"/>
      <c r="J66" s="207" t="str">
        <f t="shared" si="5"/>
        <v>2юн</v>
      </c>
      <c r="K66" s="208">
        <v>8.6</v>
      </c>
      <c r="L66" s="208"/>
      <c r="M66" s="209">
        <f t="shared" si="6"/>
        <v>8.6</v>
      </c>
      <c r="N66" s="154" t="str">
        <f>VLOOKUP(B66,'Уч юн'!$A$3:$G$780,7,FALSE)</f>
        <v>Попова О.Ф.</v>
      </c>
      <c r="O66" s="314" t="s">
        <v>664</v>
      </c>
      <c r="P66" s="67"/>
      <c r="Q66" s="67"/>
      <c r="R66" s="193"/>
      <c r="S66" s="193"/>
      <c r="T66" s="193"/>
      <c r="U66" s="193"/>
      <c r="V66" s="193"/>
      <c r="W66" s="193"/>
      <c r="X66" s="193"/>
      <c r="Y66" s="193"/>
      <c r="Z66" s="193"/>
      <c r="AA66" s="193"/>
    </row>
    <row r="67" spans="1:27" s="205" customFormat="1" ht="14.25" customHeight="1" x14ac:dyDescent="0.2">
      <c r="A67" s="67"/>
      <c r="B67" s="67">
        <v>354</v>
      </c>
      <c r="C67" s="80" t="str">
        <f>VLOOKUP(B67,'Уч юн'!$A$3:$G$780,2,FALSE)</f>
        <v>Малков Дмитрий</v>
      </c>
      <c r="D67" s="146" t="str">
        <f>VLOOKUP(B67,'Уч юн'!$A$3:$G$780,3,FALSE)</f>
        <v>2005</v>
      </c>
      <c r="E67" s="67"/>
      <c r="F67" s="80" t="str">
        <f>VLOOKUP(B67,'Уч юн'!$A$3:$G$780,5,FALSE)</f>
        <v>Нижегородская</v>
      </c>
      <c r="G67" s="154" t="str">
        <f>VLOOKUP(B67,'Уч юн'!$A$3:$G$780,6,FALSE)</f>
        <v>ДЮСШ "Икар"</v>
      </c>
      <c r="H67" s="78" t="str">
        <f t="shared" si="4"/>
        <v>DNS</v>
      </c>
      <c r="I67" s="78"/>
      <c r="J67" s="207"/>
      <c r="K67" s="208" t="s">
        <v>737</v>
      </c>
      <c r="L67" s="208"/>
      <c r="M67" s="209" t="e">
        <f t="shared" si="6"/>
        <v>#NUM!</v>
      </c>
      <c r="N67" s="154" t="str">
        <f>VLOOKUP(B67,'Уч юн'!$A$3:$G$780,7,FALSE)</f>
        <v>Мочкаева М.Ю.</v>
      </c>
      <c r="O67" s="314"/>
      <c r="P67" s="67"/>
      <c r="Q67" s="67"/>
      <c r="R67" s="193"/>
      <c r="S67" s="193"/>
      <c r="T67" s="193"/>
      <c r="U67" s="193"/>
      <c r="V67" s="193"/>
      <c r="W67" s="193"/>
      <c r="X67" s="193"/>
      <c r="Y67" s="193"/>
      <c r="Z67" s="193"/>
      <c r="AA67" s="193"/>
    </row>
    <row r="68" spans="1:27" s="188" customFormat="1" ht="15.75" hidden="1" x14ac:dyDescent="0.25">
      <c r="A68" s="33"/>
      <c r="B68" s="33"/>
      <c r="C68" s="338" t="s">
        <v>655</v>
      </c>
      <c r="D68" s="189"/>
      <c r="E68" s="33"/>
      <c r="F68" s="38"/>
      <c r="G68" s="38"/>
      <c r="H68" s="72" t="s">
        <v>657</v>
      </c>
      <c r="I68" s="33"/>
      <c r="J68" s="33"/>
      <c r="K68" s="312"/>
      <c r="L68" s="312"/>
      <c r="M68" s="191"/>
    </row>
    <row r="69" spans="1:27" s="188" customFormat="1" ht="15.75" hidden="1" x14ac:dyDescent="0.25">
      <c r="A69" s="33"/>
      <c r="B69" s="33"/>
      <c r="D69" s="189"/>
      <c r="E69" s="33"/>
      <c r="F69" s="38"/>
      <c r="G69" s="38"/>
      <c r="H69" s="72"/>
      <c r="I69" s="33"/>
      <c r="J69" s="33"/>
      <c r="K69" s="312"/>
      <c r="L69" s="312"/>
      <c r="M69" s="191"/>
    </row>
    <row r="70" spans="1:27" s="188" customFormat="1" ht="15.75" hidden="1" x14ac:dyDescent="0.25">
      <c r="A70" s="33"/>
      <c r="B70" s="33"/>
      <c r="C70" s="338" t="s">
        <v>656</v>
      </c>
      <c r="D70" s="189"/>
      <c r="E70" s="33"/>
      <c r="F70" s="38"/>
      <c r="G70" s="38"/>
      <c r="H70" s="72" t="s">
        <v>658</v>
      </c>
      <c r="I70" s="33"/>
      <c r="J70" s="33"/>
      <c r="K70" s="312"/>
      <c r="L70" s="312"/>
      <c r="M70" s="191"/>
    </row>
    <row r="71" spans="1:27" s="188" customFormat="1" ht="15.75" customHeight="1" x14ac:dyDescent="0.25">
      <c r="A71" s="535" t="s">
        <v>341</v>
      </c>
      <c r="B71" s="535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192"/>
      <c r="U71" s="111"/>
      <c r="V71" s="111"/>
      <c r="W71" s="111"/>
      <c r="X71" s="111"/>
      <c r="Y71" s="111"/>
      <c r="Z71" s="111"/>
      <c r="AA71" s="111"/>
    </row>
    <row r="72" spans="1:27" s="188" customFormat="1" ht="15.75" customHeight="1" x14ac:dyDescent="0.25">
      <c r="A72" s="541" t="s">
        <v>54</v>
      </c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192"/>
      <c r="U72" s="193"/>
      <c r="V72" s="194"/>
      <c r="W72" s="195"/>
      <c r="X72" s="195"/>
      <c r="Y72" s="195"/>
      <c r="Z72" s="195"/>
      <c r="AA72" s="195"/>
    </row>
    <row r="73" spans="1:27" ht="12.75" customHeight="1" x14ac:dyDescent="0.25">
      <c r="A73" s="213"/>
      <c r="B73" s="213"/>
      <c r="C73" s="213"/>
      <c r="D73" s="213"/>
      <c r="E73" s="213"/>
      <c r="F73" s="213"/>
      <c r="G73" s="213"/>
      <c r="H73" s="213"/>
      <c r="I73" s="213"/>
      <c r="J73" s="213" t="s">
        <v>18</v>
      </c>
      <c r="K73" s="187"/>
      <c r="L73" s="187"/>
      <c r="M73" s="213"/>
      <c r="N73" s="279" t="s">
        <v>739</v>
      </c>
      <c r="O73" s="213"/>
      <c r="P73" s="213"/>
      <c r="Q73" s="213"/>
      <c r="R73" s="213"/>
      <c r="S73" s="213"/>
      <c r="T73" s="192"/>
      <c r="U73" s="193"/>
      <c r="V73" s="194"/>
      <c r="W73" s="193"/>
      <c r="X73" s="193"/>
      <c r="Y73" s="193"/>
      <c r="Z73" s="193"/>
      <c r="AA73" s="193"/>
    </row>
    <row r="74" spans="1:27" s="197" customFormat="1" ht="13.5" customHeight="1" x14ac:dyDescent="0.25">
      <c r="A74" s="51"/>
      <c r="B74" s="196"/>
      <c r="C74" s="55" t="s">
        <v>48</v>
      </c>
      <c r="D74" s="144"/>
      <c r="E74" s="54"/>
      <c r="F74" s="50"/>
      <c r="H74" s="542" t="s">
        <v>19</v>
      </c>
      <c r="I74" s="542"/>
      <c r="J74" s="542"/>
      <c r="K74" s="543" t="s">
        <v>738</v>
      </c>
      <c r="L74" s="543"/>
      <c r="M74" s="543"/>
      <c r="N74" s="543"/>
      <c r="O74" s="540" t="s">
        <v>24</v>
      </c>
      <c r="P74" s="540"/>
      <c r="Q74" s="539" t="s">
        <v>665</v>
      </c>
      <c r="R74" s="539"/>
      <c r="S74" s="539"/>
      <c r="T74" s="198"/>
      <c r="U74" s="193"/>
      <c r="V74" s="194"/>
      <c r="W74" s="199"/>
      <c r="X74" s="199"/>
      <c r="Y74" s="199"/>
      <c r="Z74" s="199"/>
      <c r="AA74" s="199"/>
    </row>
    <row r="75" spans="1:27" s="204" customFormat="1" ht="24.75" customHeight="1" x14ac:dyDescent="0.2">
      <c r="A75" s="56" t="s">
        <v>1</v>
      </c>
      <c r="B75" s="56" t="s">
        <v>20</v>
      </c>
      <c r="C75" s="56" t="s">
        <v>2</v>
      </c>
      <c r="D75" s="145" t="s">
        <v>3</v>
      </c>
      <c r="E75" s="56" t="s">
        <v>4</v>
      </c>
      <c r="F75" s="56" t="s">
        <v>5</v>
      </c>
      <c r="G75" s="129" t="s">
        <v>6</v>
      </c>
      <c r="H75" s="115" t="s">
        <v>7</v>
      </c>
      <c r="I75" s="115" t="s">
        <v>8</v>
      </c>
      <c r="J75" s="117" t="s">
        <v>17</v>
      </c>
      <c r="K75" s="115" t="s">
        <v>18</v>
      </c>
      <c r="L75" s="115" t="s">
        <v>19</v>
      </c>
      <c r="M75" s="115" t="s">
        <v>22</v>
      </c>
      <c r="N75" s="114" t="s">
        <v>9</v>
      </c>
      <c r="O75" s="538" t="s">
        <v>10</v>
      </c>
      <c r="P75" s="538"/>
      <c r="Q75" s="538"/>
      <c r="R75" s="175" t="s">
        <v>11</v>
      </c>
      <c r="S75" s="200" t="s">
        <v>1</v>
      </c>
      <c r="T75" s="201"/>
      <c r="U75" s="202"/>
      <c r="V75" s="203"/>
    </row>
    <row r="76" spans="1:27" s="205" customFormat="1" ht="14.25" customHeight="1" x14ac:dyDescent="0.2">
      <c r="A76" s="67">
        <v>1</v>
      </c>
      <c r="B76" s="67">
        <v>282</v>
      </c>
      <c r="C76" s="80" t="str">
        <f>VLOOKUP(B76,'Уч юн'!$A$3:$G$780,2,FALSE)</f>
        <v>Фомин Александр</v>
      </c>
      <c r="D76" s="146" t="str">
        <f>VLOOKUP(B76,'Уч юн'!$A$3:$G$780,3,FALSE)</f>
        <v>2006</v>
      </c>
      <c r="E76" s="67" t="str">
        <f>VLOOKUP(B76,'Уч юн'!$A$3:$G$780,4,FALSE)</f>
        <v>3</v>
      </c>
      <c r="F76" s="80" t="str">
        <f>VLOOKUP(B76,'Уч юн'!$A$3:$G$780,5,FALSE)</f>
        <v>Волгоградская</v>
      </c>
      <c r="G76" s="154" t="str">
        <f>VLOOKUP(B76,'Уч юн'!$A$3:$G$780,6,FALSE)</f>
        <v>СШОР№10</v>
      </c>
      <c r="H76" s="78">
        <f t="shared" ref="H76:H91" si="7">K76</f>
        <v>7.4</v>
      </c>
      <c r="I76" s="78">
        <f t="shared" ref="I76:I91" si="8">L76</f>
        <v>7.4</v>
      </c>
      <c r="J76" s="207">
        <f t="shared" ref="J76:J107" si="9">LOOKUP(M76,$T$1:$AA$1,$T$2:$AA$2)</f>
        <v>2</v>
      </c>
      <c r="K76" s="208">
        <v>7.4</v>
      </c>
      <c r="L76" s="208">
        <v>7.4</v>
      </c>
      <c r="M76" s="209">
        <f t="shared" ref="M76:M110" si="10">SMALL(K76:L76,1)+0</f>
        <v>7.4</v>
      </c>
      <c r="N76" s="154" t="str">
        <f>VLOOKUP(B76,'Уч юн'!$A$3:$G$780,7,FALSE)</f>
        <v>Барабаш А.В., Саватенков В.А.</v>
      </c>
      <c r="O76" s="314" t="s">
        <v>95</v>
      </c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</row>
    <row r="77" spans="1:27" s="205" customFormat="1" ht="14.25" customHeight="1" x14ac:dyDescent="0.2">
      <c r="A77" s="67">
        <v>2</v>
      </c>
      <c r="B77" s="67">
        <v>27</v>
      </c>
      <c r="C77" s="80" t="str">
        <f>VLOOKUP(B77,'Уч юн'!$A$3:$G$780,2,FALSE)</f>
        <v>Данилюк Илья</v>
      </c>
      <c r="D77" s="146" t="str">
        <f>VLOOKUP(B77,'Уч юн'!$A$3:$G$780,3,FALSE)</f>
        <v>2006</v>
      </c>
      <c r="E77" s="67" t="str">
        <f>VLOOKUP(B77,'Уч юн'!$A$3:$G$780,4,FALSE)</f>
        <v>2</v>
      </c>
      <c r="F77" s="80" t="str">
        <f>VLOOKUP(B77,'Уч юн'!$A$3:$G$780,5,FALSE)</f>
        <v>Сахалинская</v>
      </c>
      <c r="G77" s="154" t="str">
        <f>VLOOKUP(B77,'Уч юн'!$A$3:$G$780,6,FALSE)</f>
        <v>СШ ЛВС им. Комнацкого</v>
      </c>
      <c r="H77" s="78">
        <f t="shared" si="7"/>
        <v>7.7</v>
      </c>
      <c r="I77" s="78">
        <f t="shared" si="8"/>
        <v>7.5</v>
      </c>
      <c r="J77" s="207">
        <f t="shared" si="9"/>
        <v>3</v>
      </c>
      <c r="K77" s="208">
        <v>7.7</v>
      </c>
      <c r="L77" s="208">
        <v>7.5</v>
      </c>
      <c r="M77" s="209">
        <f t="shared" si="10"/>
        <v>7.5</v>
      </c>
      <c r="N77" s="154" t="str">
        <f>VLOOKUP(B77,'Уч юн'!$A$3:$G$780,7,FALSE)</f>
        <v>Петрова П.В.</v>
      </c>
      <c r="O77" s="339">
        <v>1</v>
      </c>
      <c r="P77" s="340"/>
      <c r="Q77" s="67"/>
      <c r="R77" s="340"/>
      <c r="S77" s="340"/>
      <c r="V77" s="194"/>
    </row>
    <row r="78" spans="1:27" s="205" customFormat="1" ht="14.25" customHeight="1" x14ac:dyDescent="0.2">
      <c r="A78" s="67">
        <v>3</v>
      </c>
      <c r="B78" s="67">
        <v>46</v>
      </c>
      <c r="C78" s="80" t="str">
        <f>VLOOKUP(B78,'Уч юн'!$A$3:$G$780,2,FALSE)</f>
        <v>Михеев Дмитрий</v>
      </c>
      <c r="D78" s="146" t="str">
        <f>VLOOKUP(B78,'Уч юн'!$A$3:$G$780,3,FALSE)</f>
        <v>2006</v>
      </c>
      <c r="E78" s="67" t="str">
        <f>VLOOKUP(B78,'Уч юн'!$A$3:$G$780,4,FALSE)</f>
        <v>3</v>
      </c>
      <c r="F78" s="80" t="str">
        <f>VLOOKUP(B78,'Уч юн'!$A$3:$G$780,5,FALSE)</f>
        <v>Курская</v>
      </c>
      <c r="G78" s="154" t="str">
        <f>VLOOKUP(B78,'Уч юн'!$A$3:$G$780,6,FALSE)</f>
        <v xml:space="preserve">СШОР </v>
      </c>
      <c r="H78" s="78">
        <f t="shared" si="7"/>
        <v>7.8</v>
      </c>
      <c r="I78" s="78">
        <f t="shared" si="8"/>
        <v>7.6</v>
      </c>
      <c r="J78" s="207">
        <f t="shared" si="9"/>
        <v>3</v>
      </c>
      <c r="K78" s="208">
        <v>7.8</v>
      </c>
      <c r="L78" s="208">
        <v>7.6</v>
      </c>
      <c r="M78" s="209">
        <f t="shared" si="10"/>
        <v>7.6</v>
      </c>
      <c r="N78" s="154" t="str">
        <f>VLOOKUP(B78,'Уч юн'!$A$3:$G$780,7,FALSE)</f>
        <v>Тихонова М.С., Тихонов А.В.</v>
      </c>
      <c r="O78" s="339" t="s">
        <v>95</v>
      </c>
      <c r="P78" s="67"/>
      <c r="Q78" s="67"/>
      <c r="R78" s="340"/>
      <c r="S78" s="340"/>
      <c r="V78" s="194"/>
    </row>
    <row r="79" spans="1:27" s="205" customFormat="1" ht="14.25" customHeight="1" x14ac:dyDescent="0.2">
      <c r="A79" s="67">
        <v>4</v>
      </c>
      <c r="B79" s="67">
        <v>47</v>
      </c>
      <c r="C79" s="80" t="str">
        <f>VLOOKUP(B79,'Уч юн'!$A$3:$G$780,2,FALSE)</f>
        <v>Пискарев Кирилл</v>
      </c>
      <c r="D79" s="146" t="str">
        <f>VLOOKUP(B79,'Уч юн'!$A$3:$G$780,3,FALSE)</f>
        <v>2006</v>
      </c>
      <c r="E79" s="67" t="str">
        <f>VLOOKUP(B79,'Уч юн'!$A$3:$G$780,4,FALSE)</f>
        <v>3</v>
      </c>
      <c r="F79" s="80" t="str">
        <f>VLOOKUP(B79,'Уч юн'!$A$3:$G$780,5,FALSE)</f>
        <v>Курская</v>
      </c>
      <c r="G79" s="154" t="str">
        <f>VLOOKUP(B79,'Уч юн'!$A$3:$G$780,6,FALSE)</f>
        <v xml:space="preserve">СШОР </v>
      </c>
      <c r="H79" s="78">
        <f t="shared" si="7"/>
        <v>7.8</v>
      </c>
      <c r="I79" s="78">
        <f t="shared" si="8"/>
        <v>7.6</v>
      </c>
      <c r="J79" s="207">
        <f t="shared" si="9"/>
        <v>3</v>
      </c>
      <c r="K79" s="208">
        <v>7.8</v>
      </c>
      <c r="L79" s="208">
        <v>7.6</v>
      </c>
      <c r="M79" s="209">
        <f t="shared" si="10"/>
        <v>7.6</v>
      </c>
      <c r="N79" s="154" t="str">
        <f>VLOOKUP(B79,'Уч юн'!$A$3:$G$780,7,FALSE)</f>
        <v>Тихонова М.С., Тихонов А.В.</v>
      </c>
      <c r="O79" s="339" t="s">
        <v>95</v>
      </c>
      <c r="P79" s="340"/>
      <c r="Q79" s="67"/>
      <c r="R79" s="340"/>
      <c r="S79" s="340"/>
    </row>
    <row r="80" spans="1:27" s="205" customFormat="1" ht="14.25" customHeight="1" x14ac:dyDescent="0.2">
      <c r="A80" s="67">
        <v>4</v>
      </c>
      <c r="B80" s="67">
        <v>398</v>
      </c>
      <c r="C80" s="80" t="str">
        <f>VLOOKUP(B80,'Уч юн'!$A$3:$G$780,2,FALSE)</f>
        <v>Шепелев Александр</v>
      </c>
      <c r="D80" s="146" t="str">
        <f>VLOOKUP(B80,'Уч юн'!$A$3:$G$780,3,FALSE)</f>
        <v>2006</v>
      </c>
      <c r="E80" s="67" t="str">
        <f>VLOOKUP(B80,'Уч юн'!$A$3:$G$780,4,FALSE)</f>
        <v>3</v>
      </c>
      <c r="F80" s="80" t="str">
        <f>VLOOKUP(B80,'Уч юн'!$A$3:$G$780,5,FALSE)</f>
        <v>Ульяновская</v>
      </c>
      <c r="G80" s="154" t="str">
        <f>VLOOKUP(B80,'Уч юн'!$A$3:$G$780,6,FALSE)</f>
        <v>ССШОР по л/а</v>
      </c>
      <c r="H80" s="78">
        <f t="shared" si="7"/>
        <v>7.7</v>
      </c>
      <c r="I80" s="78">
        <f t="shared" si="8"/>
        <v>7.6</v>
      </c>
      <c r="J80" s="207">
        <f t="shared" si="9"/>
        <v>3</v>
      </c>
      <c r="K80" s="208">
        <v>7.7</v>
      </c>
      <c r="L80" s="208">
        <v>7.6</v>
      </c>
      <c r="M80" s="209">
        <f t="shared" si="10"/>
        <v>7.6</v>
      </c>
      <c r="N80" s="154" t="str">
        <f>VLOOKUP(B80,'Уч юн'!$A$3:$G$780,7,FALSE)</f>
        <v>Минюкевич М.В.</v>
      </c>
      <c r="O80" s="314" t="s">
        <v>88</v>
      </c>
      <c r="P80" s="67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</row>
    <row r="81" spans="1:27" s="205" customFormat="1" ht="14.25" customHeight="1" x14ac:dyDescent="0.2">
      <c r="A81" s="67">
        <v>6</v>
      </c>
      <c r="B81" s="67">
        <v>361</v>
      </c>
      <c r="C81" s="80" t="str">
        <f>VLOOKUP(B81,'Уч юн'!$A$3:$G$780,2,FALSE)</f>
        <v>Астахов Кирилл</v>
      </c>
      <c r="D81" s="146" t="str">
        <f>VLOOKUP(B81,'Уч юн'!$A$3:$G$780,3,FALSE)</f>
        <v>2006</v>
      </c>
      <c r="E81" s="67" t="str">
        <f>VLOOKUP(B81,'Уч юн'!$A$3:$G$780,4,FALSE)</f>
        <v>2</v>
      </c>
      <c r="F81" s="80" t="str">
        <f>VLOOKUP(B81,'Уч юн'!$A$3:$G$780,5,FALSE)</f>
        <v>Рязанская</v>
      </c>
      <c r="G81" s="154" t="str">
        <f>VLOOKUP(B81,'Уч юн'!$A$3:$G$780,6,FALSE)</f>
        <v>СДЮСШОР "Юность"</v>
      </c>
      <c r="H81" s="78">
        <f t="shared" si="7"/>
        <v>7.9</v>
      </c>
      <c r="I81" s="78">
        <f t="shared" si="8"/>
        <v>7.8</v>
      </c>
      <c r="J81" s="207">
        <f t="shared" si="9"/>
        <v>3</v>
      </c>
      <c r="K81" s="208">
        <v>7.9</v>
      </c>
      <c r="L81" s="208">
        <v>7.8</v>
      </c>
      <c r="M81" s="209">
        <f t="shared" si="10"/>
        <v>7.8</v>
      </c>
      <c r="N81" s="154" t="str">
        <f>VLOOKUP(B81,'Уч юн'!$A$3:$G$780,7,FALSE)</f>
        <v>Юкин В.В.</v>
      </c>
      <c r="O81" s="314">
        <v>2</v>
      </c>
      <c r="P81" s="67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</row>
    <row r="82" spans="1:27" s="205" customFormat="1" ht="14.25" customHeight="1" x14ac:dyDescent="0.2">
      <c r="A82" s="67">
        <v>7</v>
      </c>
      <c r="B82" s="67">
        <v>169</v>
      </c>
      <c r="C82" s="80" t="str">
        <f>VLOOKUP(B82,'Уч юн'!$A$3:$G$780,2,FALSE)</f>
        <v>Орешкин Даниил</v>
      </c>
      <c r="D82" s="146" t="str">
        <f>VLOOKUP(B82,'Уч юн'!$A$3:$G$780,3,FALSE)</f>
        <v>2006</v>
      </c>
      <c r="E82" s="67"/>
      <c r="F82" s="80" t="str">
        <f>VLOOKUP(B82,'Уч юн'!$A$3:$G$780,5,FALSE)</f>
        <v>Тамбовская</v>
      </c>
      <c r="G82" s="154"/>
      <c r="H82" s="78">
        <f t="shared" si="7"/>
        <v>8</v>
      </c>
      <c r="I82" s="78">
        <f t="shared" si="8"/>
        <v>7.9</v>
      </c>
      <c r="J82" s="207" t="str">
        <f t="shared" si="9"/>
        <v>1юн</v>
      </c>
      <c r="K82" s="208">
        <v>8</v>
      </c>
      <c r="L82" s="208">
        <v>7.9</v>
      </c>
      <c r="M82" s="209">
        <f t="shared" si="10"/>
        <v>7.9</v>
      </c>
      <c r="N82" s="154" t="str">
        <f>VLOOKUP(B82,'Уч юн'!$A$3:$G$780,7,FALSE)</f>
        <v>Кувардина Н.А.</v>
      </c>
      <c r="O82" s="314" t="s">
        <v>88</v>
      </c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</row>
    <row r="83" spans="1:27" s="205" customFormat="1" ht="14.25" customHeight="1" x14ac:dyDescent="0.2">
      <c r="A83" s="67">
        <v>8</v>
      </c>
      <c r="B83" s="67">
        <v>341</v>
      </c>
      <c r="C83" s="80" t="str">
        <f>VLOOKUP(B83,'Уч юн'!$A$3:$G$780,2,FALSE)</f>
        <v>Петрашко Сергей</v>
      </c>
      <c r="D83" s="146" t="str">
        <f>VLOOKUP(B83,'Уч юн'!$A$3:$G$780,3,FALSE)</f>
        <v>2006</v>
      </c>
      <c r="E83" s="67" t="str">
        <f>VLOOKUP(B83,'Уч юн'!$A$3:$G$780,4,FALSE)</f>
        <v>1ю</v>
      </c>
      <c r="F83" s="80" t="str">
        <f>VLOOKUP(B83,'Уч юн'!$A$3:$G$780,5,FALSE)</f>
        <v>С.-Петербург</v>
      </c>
      <c r="G83" s="154" t="str">
        <f>VLOOKUP(B83,'Уч юн'!$A$3:$G$780,6,FALSE)</f>
        <v>СШОР по л/а №1</v>
      </c>
      <c r="H83" s="78">
        <f t="shared" si="7"/>
        <v>8</v>
      </c>
      <c r="I83" s="78">
        <f t="shared" si="8"/>
        <v>8</v>
      </c>
      <c r="J83" s="207" t="str">
        <f t="shared" si="9"/>
        <v>1юн</v>
      </c>
      <c r="K83" s="208">
        <v>8</v>
      </c>
      <c r="L83" s="208">
        <v>8</v>
      </c>
      <c r="M83" s="209">
        <f t="shared" si="10"/>
        <v>8</v>
      </c>
      <c r="N83" s="154" t="str">
        <f>VLOOKUP(B83,'Уч юн'!$A$3:$G$780,7,FALSE)</f>
        <v>Кузнецова С.В., Иудина М.М., Филиппова М.С.</v>
      </c>
      <c r="O83" s="314" t="s">
        <v>95</v>
      </c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</row>
    <row r="84" spans="1:27" s="205" customFormat="1" ht="14.25" customHeight="1" x14ac:dyDescent="0.2">
      <c r="A84" s="67">
        <v>9</v>
      </c>
      <c r="B84" s="67">
        <v>115</v>
      </c>
      <c r="C84" s="80" t="str">
        <f>VLOOKUP(B84,'Уч юн'!$A$3:$G$780,2,FALSE)</f>
        <v>Серебряков Иван</v>
      </c>
      <c r="D84" s="146" t="str">
        <f>VLOOKUP(B84,'Уч юн'!$A$3:$G$780,3,FALSE)</f>
        <v>2006</v>
      </c>
      <c r="E84" s="67" t="str">
        <f>VLOOKUP(B84,'Уч юн'!$A$3:$G$780,4,FALSE)</f>
        <v>1ю</v>
      </c>
      <c r="F84" s="80" t="str">
        <f>VLOOKUP(B84,'Уч юн'!$A$3:$G$780,5,FALSE)</f>
        <v>Свердловская</v>
      </c>
      <c r="G84" s="154" t="str">
        <f>VLOOKUP(B84,'Уч юн'!$A$3:$G$780,6,FALSE)</f>
        <v>ДЮСШ№19</v>
      </c>
      <c r="H84" s="78">
        <f t="shared" si="7"/>
        <v>8</v>
      </c>
      <c r="I84" s="78">
        <f t="shared" si="8"/>
        <v>7.9</v>
      </c>
      <c r="J84" s="207" t="str">
        <f t="shared" si="9"/>
        <v>1юн</v>
      </c>
      <c r="K84" s="208">
        <v>8</v>
      </c>
      <c r="L84" s="208">
        <v>7.9</v>
      </c>
      <c r="M84" s="209">
        <f t="shared" si="10"/>
        <v>7.9</v>
      </c>
      <c r="N84" s="154" t="str">
        <f>VLOOKUP(B84,'Уч юн'!$A$3:$G$780,7,FALSE)</f>
        <v>Килинкаров Р.М.</v>
      </c>
      <c r="O84" s="314">
        <v>3</v>
      </c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</row>
    <row r="85" spans="1:27" s="205" customFormat="1" ht="14.25" customHeight="1" x14ac:dyDescent="0.2">
      <c r="A85" s="67">
        <v>10</v>
      </c>
      <c r="B85" s="67">
        <v>432</v>
      </c>
      <c r="C85" s="80" t="str">
        <f>VLOOKUP(B85,'Уч юн'!$A$3:$G$780,2,FALSE)</f>
        <v>Беляев Дмитрий</v>
      </c>
      <c r="D85" s="146" t="str">
        <f>VLOOKUP(B85,'Уч юн'!$A$3:$G$780,3,FALSE)</f>
        <v>2006</v>
      </c>
      <c r="E85" s="67" t="str">
        <f>VLOOKUP(B85,'Уч юн'!$A$3:$G$780,4,FALSE)</f>
        <v>3</v>
      </c>
      <c r="F85" s="80" t="str">
        <f>VLOOKUP(B85,'Уч юн'!$A$3:$G$780,5,FALSE)</f>
        <v>Московская</v>
      </c>
      <c r="G85" s="154" t="str">
        <f>VLOOKUP(B85,'Уч юн'!$A$3:$G$780,6,FALSE)</f>
        <v>СШОР "Лидер"</v>
      </c>
      <c r="H85" s="78">
        <f t="shared" si="7"/>
        <v>8.1</v>
      </c>
      <c r="I85" s="78">
        <f t="shared" si="8"/>
        <v>8</v>
      </c>
      <c r="J85" s="207" t="str">
        <f t="shared" si="9"/>
        <v>1юн</v>
      </c>
      <c r="K85" s="208">
        <v>8.1</v>
      </c>
      <c r="L85" s="208">
        <v>8</v>
      </c>
      <c r="M85" s="209">
        <f t="shared" si="10"/>
        <v>8</v>
      </c>
      <c r="N85" s="154" t="str">
        <f>VLOOKUP(B85,'Уч юн'!$A$3:$G$780,7,FALSE)</f>
        <v>Епишков В.А.</v>
      </c>
      <c r="O85" s="314" t="s">
        <v>94</v>
      </c>
      <c r="P85" s="67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</row>
    <row r="86" spans="1:27" s="205" customFormat="1" ht="14.25" customHeight="1" x14ac:dyDescent="0.2">
      <c r="A86" s="67">
        <v>11</v>
      </c>
      <c r="B86" s="67">
        <v>464</v>
      </c>
      <c r="C86" s="80" t="str">
        <f>VLOOKUP(B86,'Уч юн'!$A$3:$G$780,2,FALSE)</f>
        <v>Тополев Александр</v>
      </c>
      <c r="D86" s="146" t="str">
        <f>VLOOKUP(B86,'Уч юн'!$A$3:$G$780,3,FALSE)</f>
        <v>2006</v>
      </c>
      <c r="E86" s="67" t="str">
        <f>VLOOKUP(B86,'Уч юн'!$A$3:$G$780,4,FALSE)</f>
        <v>1ю</v>
      </c>
      <c r="F86" s="80" t="str">
        <f>VLOOKUP(B86,'Уч юн'!$A$3:$G$780,5,FALSE)</f>
        <v>Саратовская</v>
      </c>
      <c r="G86" s="154" t="str">
        <f>VLOOKUP(B86,'Уч юн'!$A$3:$G$780,6,FALSE)</f>
        <v>СШ Юность</v>
      </c>
      <c r="H86" s="78">
        <f t="shared" si="7"/>
        <v>8.1999999999999993</v>
      </c>
      <c r="I86" s="78">
        <f t="shared" si="8"/>
        <v>8</v>
      </c>
      <c r="J86" s="207" t="str">
        <f t="shared" si="9"/>
        <v>1юн</v>
      </c>
      <c r="K86" s="208">
        <v>8.1999999999999993</v>
      </c>
      <c r="L86" s="208">
        <v>8</v>
      </c>
      <c r="M86" s="209">
        <f t="shared" si="10"/>
        <v>8</v>
      </c>
      <c r="N86" s="154" t="str">
        <f>VLOOKUP(B86,'Уч юн'!$A$3:$G$780,7,FALSE)</f>
        <v>Тимошенко Е.В.</v>
      </c>
      <c r="O86" s="314" t="s">
        <v>660</v>
      </c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</row>
    <row r="87" spans="1:27" s="193" customFormat="1" ht="14.25" customHeight="1" x14ac:dyDescent="0.2">
      <c r="A87" s="67">
        <v>12</v>
      </c>
      <c r="B87" s="67">
        <v>701</v>
      </c>
      <c r="C87" s="80" t="str">
        <f>VLOOKUP(B87,'Уч юн'!$A$3:$G$780,2,FALSE)</f>
        <v>Морозкин Яков</v>
      </c>
      <c r="D87" s="146" t="str">
        <f>VLOOKUP(B87,'Уч юн'!$A$3:$G$780,3,FALSE)</f>
        <v>2008</v>
      </c>
      <c r="E87" s="67" t="str">
        <f>VLOOKUP(B87,'Уч юн'!$A$3:$G$780,4,FALSE)</f>
        <v>1ю</v>
      </c>
      <c r="F87" s="80" t="str">
        <f>VLOOKUP(B87,'Уч юн'!$A$3:$G$780,5,FALSE)</f>
        <v>Пензенская</v>
      </c>
      <c r="G87" s="154" t="str">
        <f>VLOOKUP(B87,'Уч юн'!$A$3:$G$780,6,FALSE)</f>
        <v>СШОР Заречный</v>
      </c>
      <c r="H87" s="78">
        <f t="shared" si="7"/>
        <v>8.1999999999999993</v>
      </c>
      <c r="I87" s="78">
        <f t="shared" si="8"/>
        <v>8</v>
      </c>
      <c r="J87" s="207" t="str">
        <f t="shared" si="9"/>
        <v>1юн</v>
      </c>
      <c r="K87" s="208">
        <v>8.1999999999999993</v>
      </c>
      <c r="L87" s="208">
        <v>8</v>
      </c>
      <c r="M87" s="209">
        <f t="shared" si="10"/>
        <v>8</v>
      </c>
      <c r="N87" s="154" t="str">
        <f>VLOOKUP(B87,'Уч юн'!$A$3:$G$780,7,FALSE)</f>
        <v>Семин С.В.</v>
      </c>
      <c r="O87" s="314" t="s">
        <v>94</v>
      </c>
      <c r="P87" s="67"/>
    </row>
    <row r="88" spans="1:27" s="193" customFormat="1" ht="14.25" customHeight="1" x14ac:dyDescent="0.2">
      <c r="A88" s="67">
        <v>13</v>
      </c>
      <c r="B88" s="67">
        <v>69</v>
      </c>
      <c r="C88" s="80" t="str">
        <f>VLOOKUP(B88,'Уч юн'!$A$3:$G$780,2,FALSE)</f>
        <v>Фахретдинов Тимур</v>
      </c>
      <c r="D88" s="146" t="str">
        <f>VLOOKUP(B88,'Уч юн'!$A$3:$G$780,3,FALSE)</f>
        <v>2006</v>
      </c>
      <c r="E88" s="67" t="str">
        <f>VLOOKUP(B88,'Уч юн'!$A$3:$G$780,4,FALSE)</f>
        <v>1ю</v>
      </c>
      <c r="F88" s="80" t="str">
        <f>VLOOKUP(B88,'Уч юн'!$A$3:$G$780,5,FALSE)</f>
        <v>Татарстан</v>
      </c>
      <c r="G88" s="154" t="str">
        <f>VLOOKUP(B88,'Уч юн'!$A$3:$G$780,6,FALSE)</f>
        <v>СШОР "Тасма"</v>
      </c>
      <c r="H88" s="78">
        <f t="shared" si="7"/>
        <v>8.1</v>
      </c>
      <c r="I88" s="78">
        <f t="shared" si="8"/>
        <v>8</v>
      </c>
      <c r="J88" s="207" t="str">
        <f t="shared" si="9"/>
        <v>1юн</v>
      </c>
      <c r="K88" s="208">
        <v>8.1</v>
      </c>
      <c r="L88" s="208">
        <v>8</v>
      </c>
      <c r="M88" s="209">
        <f t="shared" si="10"/>
        <v>8</v>
      </c>
      <c r="N88" s="154" t="str">
        <f>VLOOKUP(B88,'Уч юн'!$A$3:$G$780,7,FALSE)</f>
        <v xml:space="preserve">Годунова Е.И. </v>
      </c>
      <c r="O88" s="314" t="s">
        <v>88</v>
      </c>
    </row>
    <row r="89" spans="1:27" s="193" customFormat="1" ht="14.25" customHeight="1" x14ac:dyDescent="0.2">
      <c r="A89" s="67">
        <v>14</v>
      </c>
      <c r="B89" s="67">
        <v>709</v>
      </c>
      <c r="C89" s="80" t="str">
        <f>VLOOKUP(B89,'Уч юн'!$A$3:$G$780,2,FALSE)</f>
        <v>Царев Никита</v>
      </c>
      <c r="D89" s="146" t="str">
        <f>VLOOKUP(B89,'Уч юн'!$A$3:$G$780,3,FALSE)</f>
        <v>2006</v>
      </c>
      <c r="E89" s="67" t="str">
        <f>VLOOKUP(B89,'Уч юн'!$A$3:$G$780,4,FALSE)</f>
        <v>1ю</v>
      </c>
      <c r="F89" s="80" t="str">
        <f>VLOOKUP(B89,'Уч юн'!$A$3:$G$780,5,FALSE)</f>
        <v>Пензенская</v>
      </c>
      <c r="G89" s="154" t="str">
        <f>VLOOKUP(B89,'Уч юн'!$A$3:$G$780,6,FALSE)</f>
        <v>ДЮСШ Кузнецкого</v>
      </c>
      <c r="H89" s="78">
        <f t="shared" si="7"/>
        <v>8.3000000000000007</v>
      </c>
      <c r="I89" s="78">
        <f t="shared" si="8"/>
        <v>8.1</v>
      </c>
      <c r="J89" s="207" t="str">
        <f t="shared" si="9"/>
        <v>1юн</v>
      </c>
      <c r="K89" s="208">
        <v>8.3000000000000007</v>
      </c>
      <c r="L89" s="208">
        <v>8.1</v>
      </c>
      <c r="M89" s="209">
        <f t="shared" si="10"/>
        <v>8.1</v>
      </c>
      <c r="N89" s="154" t="str">
        <f>VLOOKUP(B89,'Уч юн'!$A$3:$G$780,7,FALSE)</f>
        <v>Царьков А.В.</v>
      </c>
      <c r="O89" s="339" t="s">
        <v>94</v>
      </c>
      <c r="P89" s="340"/>
      <c r="Q89" s="67"/>
      <c r="R89" s="340"/>
      <c r="S89" s="340"/>
      <c r="T89" s="205"/>
      <c r="U89" s="205"/>
      <c r="V89" s="205"/>
      <c r="W89" s="205"/>
      <c r="X89" s="205"/>
      <c r="Y89" s="205"/>
      <c r="Z89" s="205"/>
      <c r="AA89" s="205"/>
    </row>
    <row r="90" spans="1:27" s="193" customFormat="1" ht="14.25" customHeight="1" x14ac:dyDescent="0.2">
      <c r="A90" s="67">
        <v>15</v>
      </c>
      <c r="B90" s="67">
        <v>362</v>
      </c>
      <c r="C90" s="80" t="str">
        <f>VLOOKUP(B90,'Уч юн'!$A$3:$G$780,2,FALSE)</f>
        <v>Морковин Владислав</v>
      </c>
      <c r="D90" s="146" t="str">
        <f>VLOOKUP(B90,'Уч юн'!$A$3:$G$780,3,FALSE)</f>
        <v>2007</v>
      </c>
      <c r="E90" s="67" t="str">
        <f>VLOOKUP(B90,'Уч юн'!$A$3:$G$780,4,FALSE)</f>
        <v>2</v>
      </c>
      <c r="F90" s="80" t="str">
        <f>VLOOKUP(B90,'Уч юн'!$A$3:$G$780,5,FALSE)</f>
        <v>Рязанская</v>
      </c>
      <c r="G90" s="154" t="str">
        <f>VLOOKUP(B90,'Уч юн'!$A$3:$G$780,6,FALSE)</f>
        <v>СДЮСШОР "Юность"</v>
      </c>
      <c r="H90" s="78">
        <f t="shared" si="7"/>
        <v>8.3000000000000007</v>
      </c>
      <c r="I90" s="78">
        <f t="shared" si="8"/>
        <v>8.1999999999999993</v>
      </c>
      <c r="J90" s="207" t="str">
        <f t="shared" si="9"/>
        <v>1юн</v>
      </c>
      <c r="K90" s="208">
        <v>8.3000000000000007</v>
      </c>
      <c r="L90" s="208">
        <v>8.1999999999999993</v>
      </c>
      <c r="M90" s="209">
        <f t="shared" si="10"/>
        <v>8.1999999999999993</v>
      </c>
      <c r="N90" s="154" t="str">
        <f>VLOOKUP(B90,'Уч юн'!$A$3:$G$780,7,FALSE)</f>
        <v>Зотова А.А.</v>
      </c>
      <c r="O90" s="339" t="s">
        <v>88</v>
      </c>
      <c r="P90" s="340"/>
      <c r="Q90" s="67"/>
      <c r="R90" s="340"/>
      <c r="S90" s="340"/>
      <c r="T90" s="205"/>
      <c r="U90" s="205"/>
      <c r="V90" s="205"/>
      <c r="W90" s="205"/>
      <c r="X90" s="205"/>
      <c r="Y90" s="205"/>
      <c r="Z90" s="205"/>
      <c r="AA90" s="205"/>
    </row>
    <row r="91" spans="1:27" s="193" customFormat="1" ht="14.25" customHeight="1" x14ac:dyDescent="0.2">
      <c r="A91" s="67">
        <v>16</v>
      </c>
      <c r="B91" s="67">
        <v>399</v>
      </c>
      <c r="C91" s="80" t="str">
        <f>VLOOKUP(B91,'Уч юн'!$A$3:$G$780,2,FALSE)</f>
        <v>Тарасов Максим</v>
      </c>
      <c r="D91" s="146" t="str">
        <f>VLOOKUP(B91,'Уч юн'!$A$3:$G$780,3,FALSE)</f>
        <v>2006</v>
      </c>
      <c r="E91" s="67" t="str">
        <f>VLOOKUP(B91,'Уч юн'!$A$3:$G$780,4,FALSE)</f>
        <v>1ю</v>
      </c>
      <c r="F91" s="80" t="str">
        <f>VLOOKUP(B91,'Уч юн'!$A$3:$G$780,5,FALSE)</f>
        <v>Ульяновская</v>
      </c>
      <c r="G91" s="154" t="str">
        <f>VLOOKUP(B91,'Уч юн'!$A$3:$G$780,6,FALSE)</f>
        <v>ССШОР по л/а</v>
      </c>
      <c r="H91" s="78">
        <f t="shared" si="7"/>
        <v>8.3000000000000007</v>
      </c>
      <c r="I91" s="78" t="str">
        <f t="shared" si="8"/>
        <v>справка</v>
      </c>
      <c r="J91" s="207" t="str">
        <f t="shared" si="9"/>
        <v>2юн</v>
      </c>
      <c r="K91" s="208">
        <v>8.3000000000000007</v>
      </c>
      <c r="L91" s="208" t="s">
        <v>694</v>
      </c>
      <c r="M91" s="209">
        <f t="shared" si="10"/>
        <v>8.3000000000000007</v>
      </c>
      <c r="N91" s="154" t="str">
        <f>VLOOKUP(B91,'Уч юн'!$A$3:$G$780,7,FALSE)</f>
        <v>Ларин С.А.</v>
      </c>
      <c r="O91" s="314" t="s">
        <v>94</v>
      </c>
    </row>
    <row r="92" spans="1:27" s="193" customFormat="1" ht="14.25" customHeight="1" x14ac:dyDescent="0.2">
      <c r="A92" s="67">
        <v>17</v>
      </c>
      <c r="B92" s="67">
        <v>702</v>
      </c>
      <c r="C92" s="80" t="str">
        <f>VLOOKUP(B92,'Уч юн'!$A$3:$G$780,2,FALSE)</f>
        <v>Морозкин Аким</v>
      </c>
      <c r="D92" s="146" t="str">
        <f>VLOOKUP(B92,'Уч юн'!$A$3:$G$780,3,FALSE)</f>
        <v>2006</v>
      </c>
      <c r="E92" s="67" t="str">
        <f>VLOOKUP(B92,'Уч юн'!$A$3:$G$780,4,FALSE)</f>
        <v>1ю</v>
      </c>
      <c r="F92" s="80" t="str">
        <f>VLOOKUP(B92,'Уч юн'!$A$3:$G$780,5,FALSE)</f>
        <v>Пензенская</v>
      </c>
      <c r="G92" s="154" t="str">
        <f>VLOOKUP(B92,'Уч юн'!$A$3:$G$780,6,FALSE)</f>
        <v>СШОР Заречный</v>
      </c>
      <c r="H92" s="78">
        <f t="shared" ref="H92:H110" si="11">K92</f>
        <v>8.3000000000000007</v>
      </c>
      <c r="I92" s="78"/>
      <c r="J92" s="207" t="str">
        <f t="shared" si="9"/>
        <v>2юн</v>
      </c>
      <c r="K92" s="208">
        <v>8.3000000000000007</v>
      </c>
      <c r="L92" s="208"/>
      <c r="M92" s="209">
        <f t="shared" si="10"/>
        <v>8.3000000000000007</v>
      </c>
      <c r="N92" s="154" t="str">
        <f>VLOOKUP(B92,'Уч юн'!$A$3:$G$780,7,FALSE)</f>
        <v>Семин С.В.</v>
      </c>
      <c r="O92" s="339">
        <v>4</v>
      </c>
      <c r="P92" s="340"/>
      <c r="Q92" s="67"/>
      <c r="R92" s="340"/>
      <c r="S92" s="340"/>
      <c r="T92" s="205"/>
      <c r="U92" s="205"/>
      <c r="V92" s="194"/>
      <c r="W92" s="205"/>
      <c r="X92" s="205"/>
      <c r="Y92" s="205"/>
      <c r="Z92" s="205"/>
      <c r="AA92" s="205"/>
    </row>
    <row r="93" spans="1:27" s="193" customFormat="1" ht="14.25" customHeight="1" x14ac:dyDescent="0.2">
      <c r="A93" s="67">
        <v>17</v>
      </c>
      <c r="B93" s="67">
        <v>299</v>
      </c>
      <c r="C93" s="80" t="str">
        <f>VLOOKUP(B93,'Уч юн'!$A$3:$G$780,2,FALSE)</f>
        <v>Гурьянов Анастасий</v>
      </c>
      <c r="D93" s="146" t="str">
        <f>VLOOKUP(B93,'Уч юн'!$A$3:$G$780,3,FALSE)</f>
        <v>2006</v>
      </c>
      <c r="E93" s="67" t="str">
        <f>VLOOKUP(B93,'Уч юн'!$A$3:$G$780,4,FALSE)</f>
        <v>1ю</v>
      </c>
      <c r="F93" s="80" t="str">
        <f>VLOOKUP(B93,'Уч юн'!$A$3:$G$780,5,FALSE)</f>
        <v>Саратовская</v>
      </c>
      <c r="G93" s="154" t="str">
        <f>VLOOKUP(B93,'Уч юн'!$A$3:$G$780,6,FALSE)</f>
        <v>СШОР№6</v>
      </c>
      <c r="H93" s="78">
        <f t="shared" si="11"/>
        <v>8.3000000000000007</v>
      </c>
      <c r="I93" s="78"/>
      <c r="J93" s="207" t="str">
        <f t="shared" si="9"/>
        <v>2юн</v>
      </c>
      <c r="K93" s="208">
        <v>8.3000000000000007</v>
      </c>
      <c r="L93" s="208"/>
      <c r="M93" s="209">
        <f t="shared" si="10"/>
        <v>8.3000000000000007</v>
      </c>
      <c r="N93" s="154" t="str">
        <f>VLOOKUP(B93,'Уч юн'!$A$3:$G$780,7,FALSE)</f>
        <v>Бочкарева М.В.</v>
      </c>
      <c r="O93" s="314" t="s">
        <v>660</v>
      </c>
      <c r="P93" s="67"/>
    </row>
    <row r="94" spans="1:27" s="205" customFormat="1" ht="14.25" customHeight="1" x14ac:dyDescent="0.2">
      <c r="A94" s="67">
        <v>17</v>
      </c>
      <c r="B94" s="67">
        <v>426</v>
      </c>
      <c r="C94" s="80" t="str">
        <f>VLOOKUP(B94,'Уч юн'!$A$3:$G$780,2,FALSE)</f>
        <v>Савич Егор</v>
      </c>
      <c r="D94" s="146" t="str">
        <f>VLOOKUP(B94,'Уч юн'!$A$3:$G$780,3,FALSE)</f>
        <v>2006</v>
      </c>
      <c r="E94" s="67" t="str">
        <f>VLOOKUP(B94,'Уч юн'!$A$3:$G$780,4,FALSE)</f>
        <v>1ю</v>
      </c>
      <c r="F94" s="80" t="str">
        <f>VLOOKUP(B94,'Уч юн'!$A$3:$G$780,5,FALSE)</f>
        <v>Московская</v>
      </c>
      <c r="G94" s="154" t="str">
        <f>VLOOKUP(B94,'Уч юн'!$A$3:$G$780,6,FALSE)</f>
        <v>СШОР "Лидер"</v>
      </c>
      <c r="H94" s="78">
        <f t="shared" si="11"/>
        <v>8.3000000000000007</v>
      </c>
      <c r="I94" s="78"/>
      <c r="J94" s="207" t="str">
        <f t="shared" si="9"/>
        <v>2юн</v>
      </c>
      <c r="K94" s="208">
        <v>8.3000000000000007</v>
      </c>
      <c r="L94" s="208"/>
      <c r="M94" s="209">
        <f t="shared" si="10"/>
        <v>8.3000000000000007</v>
      </c>
      <c r="N94" s="154" t="str">
        <f>VLOOKUP(B94,'Уч юн'!$A$3:$G$780,7,FALSE)</f>
        <v>Иванов Г.Д.</v>
      </c>
      <c r="O94" s="339" t="s">
        <v>660</v>
      </c>
      <c r="P94" s="67"/>
      <c r="Q94" s="67"/>
      <c r="R94" s="340"/>
      <c r="S94" s="340"/>
      <c r="V94" s="194"/>
    </row>
    <row r="95" spans="1:27" s="205" customFormat="1" ht="14.25" customHeight="1" x14ac:dyDescent="0.2">
      <c r="A95" s="67">
        <v>17</v>
      </c>
      <c r="B95" s="67">
        <v>490</v>
      </c>
      <c r="C95" s="80" t="str">
        <f>VLOOKUP(B95,'Уч юн'!$A$3:$G$780,2,FALSE)</f>
        <v>Квардаков Иван</v>
      </c>
      <c r="D95" s="146" t="str">
        <f>VLOOKUP(B95,'Уч юн'!$A$3:$G$780,3,FALSE)</f>
        <v>2006</v>
      </c>
      <c r="E95" s="67" t="str">
        <f>VLOOKUP(B95,'Уч юн'!$A$3:$G$780,4,FALSE)</f>
        <v>3</v>
      </c>
      <c r="F95" s="80" t="str">
        <f>VLOOKUP(B95,'Уч юн'!$A$3:$G$780,5,FALSE)</f>
        <v>Тамбовская</v>
      </c>
      <c r="G95" s="154" t="str">
        <f>VLOOKUP(B95,'Уч юн'!$A$3:$G$780,6,FALSE)</f>
        <v>ДЮСШ№2</v>
      </c>
      <c r="H95" s="78">
        <f t="shared" si="11"/>
        <v>8.3000000000000007</v>
      </c>
      <c r="I95" s="78"/>
      <c r="J95" s="207" t="str">
        <f t="shared" si="9"/>
        <v>2юн</v>
      </c>
      <c r="K95" s="208">
        <v>8.3000000000000007</v>
      </c>
      <c r="L95" s="208"/>
      <c r="M95" s="209">
        <f t="shared" si="10"/>
        <v>8.3000000000000007</v>
      </c>
      <c r="N95" s="154" t="str">
        <f>VLOOKUP(B95,'Уч юн'!$A$3:$G$780,7,FALSE)</f>
        <v>Мельникова Е.В.</v>
      </c>
      <c r="O95" s="314" t="s">
        <v>661</v>
      </c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</row>
    <row r="96" spans="1:27" s="205" customFormat="1" ht="14.25" customHeight="1" x14ac:dyDescent="0.2">
      <c r="A96" s="67">
        <v>21</v>
      </c>
      <c r="B96" s="67">
        <v>650</v>
      </c>
      <c r="C96" s="80" t="str">
        <f>VLOOKUP(B96,'Уч юн'!$A$3:$G$780,2,FALSE)</f>
        <v>Иванов Даниил</v>
      </c>
      <c r="D96" s="146" t="str">
        <f>VLOOKUP(B96,'Уч юн'!$A$3:$G$780,3,FALSE)</f>
        <v>2006</v>
      </c>
      <c r="E96" s="67" t="str">
        <f>VLOOKUP(B96,'Уч юн'!$A$3:$G$780,4,FALSE)</f>
        <v>2ю</v>
      </c>
      <c r="F96" s="80" t="str">
        <f>VLOOKUP(B96,'Уч юн'!$A$3:$G$780,5,FALSE)</f>
        <v>Пензенская</v>
      </c>
      <c r="G96" s="154" t="str">
        <f>VLOOKUP(B96,'Уч юн'!$A$3:$G$780,6,FALSE)</f>
        <v>СШ№6</v>
      </c>
      <c r="H96" s="78">
        <f t="shared" si="11"/>
        <v>8.4</v>
      </c>
      <c r="I96" s="78"/>
      <c r="J96" s="207" t="str">
        <f t="shared" si="9"/>
        <v>2юн</v>
      </c>
      <c r="K96" s="208">
        <v>8.4</v>
      </c>
      <c r="L96" s="208"/>
      <c r="M96" s="209">
        <f t="shared" si="10"/>
        <v>8.4</v>
      </c>
      <c r="N96" s="154" t="str">
        <f>VLOOKUP(B96,'Уч юн'!$A$3:$G$780,7,FALSE)</f>
        <v xml:space="preserve">Кабанова Н.С. </v>
      </c>
      <c r="O96" s="339">
        <v>5</v>
      </c>
      <c r="P96" s="340"/>
      <c r="Q96" s="67"/>
      <c r="R96" s="340"/>
      <c r="S96" s="340"/>
      <c r="V96" s="194"/>
    </row>
    <row r="97" spans="1:27" s="205" customFormat="1" ht="14.25" customHeight="1" x14ac:dyDescent="0.2">
      <c r="A97" s="67">
        <v>21</v>
      </c>
      <c r="B97" s="67">
        <v>483</v>
      </c>
      <c r="C97" s="80" t="str">
        <f>VLOOKUP(B97,'Уч юн'!$A$3:$G$780,2,FALSE)</f>
        <v>Отгон Виктор</v>
      </c>
      <c r="D97" s="146" t="str">
        <f>VLOOKUP(B97,'Уч юн'!$A$3:$G$780,3,FALSE)</f>
        <v>2006</v>
      </c>
      <c r="E97" s="67" t="str">
        <f>VLOOKUP(B97,'Уч юн'!$A$3:$G$780,4,FALSE)</f>
        <v>1ю</v>
      </c>
      <c r="F97" s="80" t="str">
        <f>VLOOKUP(B97,'Уч юн'!$A$3:$G$780,5,FALSE)</f>
        <v>Кировская</v>
      </c>
      <c r="G97" s="154" t="str">
        <f>VLOOKUP(B97,'Уч юн'!$A$3:$G$780,6,FALSE)</f>
        <v>СШ№2</v>
      </c>
      <c r="H97" s="78">
        <f t="shared" si="11"/>
        <v>8.4</v>
      </c>
      <c r="I97" s="78"/>
      <c r="J97" s="207" t="str">
        <f t="shared" si="9"/>
        <v>2юн</v>
      </c>
      <c r="K97" s="208">
        <v>8.4</v>
      </c>
      <c r="L97" s="208"/>
      <c r="M97" s="209">
        <f t="shared" si="10"/>
        <v>8.4</v>
      </c>
      <c r="N97" s="154" t="str">
        <f>VLOOKUP(B97,'Уч юн'!$A$3:$G$780,7,FALSE)</f>
        <v>Рябова Э.Б.</v>
      </c>
      <c r="O97" s="314" t="s">
        <v>661</v>
      </c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</row>
    <row r="98" spans="1:27" s="205" customFormat="1" ht="14.25" customHeight="1" x14ac:dyDescent="0.2">
      <c r="A98" s="67">
        <v>21</v>
      </c>
      <c r="B98" s="67">
        <v>12</v>
      </c>
      <c r="C98" s="80" t="str">
        <f>VLOOKUP(B98,'Уч юн'!$A$3:$G$780,2,FALSE)</f>
        <v>Тарарака Александр</v>
      </c>
      <c r="D98" s="146" t="str">
        <f>VLOOKUP(B98,'Уч юн'!$A$3:$G$780,3,FALSE)</f>
        <v>2006</v>
      </c>
      <c r="E98" s="67" t="str">
        <f>VLOOKUP(B98,'Уч юн'!$A$3:$G$780,4,FALSE)</f>
        <v>3</v>
      </c>
      <c r="F98" s="80" t="str">
        <f>VLOOKUP(B98,'Уч юн'!$A$3:$G$780,5,FALSE)</f>
        <v>Белгородская</v>
      </c>
      <c r="G98" s="154" t="str">
        <f>VLOOKUP(B98,'Уч юн'!$A$3:$G$780,6,FALSE)</f>
        <v>ДЮСШ№2</v>
      </c>
      <c r="H98" s="78">
        <f t="shared" si="11"/>
        <v>8.4</v>
      </c>
      <c r="I98" s="78"/>
      <c r="J98" s="207" t="str">
        <f t="shared" si="9"/>
        <v>2юн</v>
      </c>
      <c r="K98" s="208">
        <v>8.4</v>
      </c>
      <c r="L98" s="208"/>
      <c r="M98" s="209">
        <f t="shared" si="10"/>
        <v>8.4</v>
      </c>
      <c r="N98" s="154" t="str">
        <f>VLOOKUP(B98,'Уч юн'!$A$3:$G$780,7,FALSE)</f>
        <v>Кальная О.В.</v>
      </c>
      <c r="O98" s="341" t="s">
        <v>660</v>
      </c>
      <c r="P98" s="67"/>
      <c r="Q98" s="67"/>
      <c r="R98" s="342"/>
      <c r="S98" s="342"/>
      <c r="T98" s="198"/>
      <c r="U98" s="193"/>
      <c r="V98" s="194"/>
      <c r="W98" s="206"/>
      <c r="X98" s="206"/>
      <c r="Y98" s="206"/>
      <c r="Z98" s="206"/>
      <c r="AA98" s="206"/>
    </row>
    <row r="99" spans="1:27" s="205" customFormat="1" ht="14.25" customHeight="1" x14ac:dyDescent="0.2">
      <c r="A99" s="67">
        <v>24</v>
      </c>
      <c r="B99" s="67">
        <v>615</v>
      </c>
      <c r="C99" s="80" t="str">
        <f>VLOOKUP(B99,'Уч юн'!$A$3:$G$780,2,FALSE)</f>
        <v>Малофеев Егор</v>
      </c>
      <c r="D99" s="146" t="str">
        <f>VLOOKUP(B99,'Уч юн'!$A$3:$G$780,3,FALSE)</f>
        <v>2006</v>
      </c>
      <c r="E99" s="67"/>
      <c r="F99" s="80" t="str">
        <f>VLOOKUP(B99,'Уч юн'!$A$3:$G$780,5,FALSE)</f>
        <v>Пензенская</v>
      </c>
      <c r="G99" s="154" t="str">
        <f>VLOOKUP(B99,'Уч юн'!$A$3:$G$780,6,FALSE)</f>
        <v>ДЮСШ</v>
      </c>
      <c r="H99" s="78">
        <f t="shared" si="11"/>
        <v>8.5</v>
      </c>
      <c r="I99" s="78"/>
      <c r="J99" s="207" t="str">
        <f t="shared" si="9"/>
        <v>2юн</v>
      </c>
      <c r="K99" s="208">
        <v>8.5</v>
      </c>
      <c r="L99" s="208"/>
      <c r="M99" s="209">
        <f t="shared" si="10"/>
        <v>8.5</v>
      </c>
      <c r="N99" s="154" t="str">
        <f>VLOOKUP(B99,'Уч юн'!$A$3:$G$780,7,FALSE)</f>
        <v>Беляков Ю.В.</v>
      </c>
      <c r="O99" s="314" t="s">
        <v>662</v>
      </c>
      <c r="P99" s="67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</row>
    <row r="100" spans="1:27" s="205" customFormat="1" ht="14.25" customHeight="1" x14ac:dyDescent="0.2">
      <c r="A100" s="67">
        <v>24</v>
      </c>
      <c r="B100" s="67">
        <v>624</v>
      </c>
      <c r="C100" s="80" t="str">
        <f>VLOOKUP(B100,'Уч юн'!$A$3:$G$780,2,FALSE)</f>
        <v>Соколов Олег</v>
      </c>
      <c r="D100" s="146" t="str">
        <f>VLOOKUP(B100,'Уч юн'!$A$3:$G$780,3,FALSE)</f>
        <v>2007</v>
      </c>
      <c r="E100" s="67"/>
      <c r="F100" s="80" t="str">
        <f>VLOOKUP(B100,'Уч юн'!$A$3:$G$780,5,FALSE)</f>
        <v>Пензенская</v>
      </c>
      <c r="G100" s="154" t="str">
        <f>VLOOKUP(B100,'Уч юн'!$A$3:$G$780,6,FALSE)</f>
        <v>ДЮСШ Колышлейский</v>
      </c>
      <c r="H100" s="78">
        <f t="shared" si="11"/>
        <v>8.5</v>
      </c>
      <c r="I100" s="78"/>
      <c r="J100" s="207" t="str">
        <f t="shared" si="9"/>
        <v>2юн</v>
      </c>
      <c r="K100" s="208">
        <v>8.5</v>
      </c>
      <c r="L100" s="208"/>
      <c r="M100" s="209">
        <f t="shared" si="10"/>
        <v>8.5</v>
      </c>
      <c r="N100" s="154" t="str">
        <f>VLOOKUP(B100,'Уч юн'!$A$3:$G$780,7,FALSE)</f>
        <v>Спирягин М.Е.</v>
      </c>
      <c r="O100" s="314" t="s">
        <v>661</v>
      </c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</row>
    <row r="101" spans="1:27" s="205" customFormat="1" ht="14.25" customHeight="1" x14ac:dyDescent="0.2">
      <c r="A101" s="67">
        <v>26</v>
      </c>
      <c r="B101" s="67">
        <v>696</v>
      </c>
      <c r="C101" s="80" t="str">
        <f>VLOOKUP(B101,'Уч юн'!$A$3:$G$780,2,FALSE)</f>
        <v>Кувшинов Александр</v>
      </c>
      <c r="D101" s="146" t="str">
        <f>VLOOKUP(B101,'Уч юн'!$A$3:$G$780,3,FALSE)</f>
        <v>2006</v>
      </c>
      <c r="E101" s="67" t="str">
        <f>VLOOKUP(B101,'Уч юн'!$A$3:$G$780,4,FALSE)</f>
        <v>2ю</v>
      </c>
      <c r="F101" s="80" t="str">
        <f>VLOOKUP(B101,'Уч юн'!$A$3:$G$780,5,FALSE)</f>
        <v>Пензенская</v>
      </c>
      <c r="G101" s="154" t="str">
        <f>VLOOKUP(B101,'Уч юн'!$A$3:$G$780,6,FALSE)</f>
        <v>СШОР Заречный</v>
      </c>
      <c r="H101" s="78">
        <f t="shared" si="11"/>
        <v>8.8000000000000007</v>
      </c>
      <c r="I101" s="78"/>
      <c r="J101" s="207" t="str">
        <f t="shared" si="9"/>
        <v>3юн</v>
      </c>
      <c r="K101" s="208">
        <v>8.8000000000000007</v>
      </c>
      <c r="L101" s="208"/>
      <c r="M101" s="209">
        <f t="shared" si="10"/>
        <v>8.8000000000000007</v>
      </c>
      <c r="N101" s="154" t="str">
        <f>VLOOKUP(B101,'Уч юн'!$A$3:$G$780,7,FALSE)</f>
        <v>Семин С.В.</v>
      </c>
      <c r="O101" s="314" t="s">
        <v>662</v>
      </c>
      <c r="P101" s="67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</row>
    <row r="102" spans="1:27" s="205" customFormat="1" ht="14.25" customHeight="1" x14ac:dyDescent="0.2">
      <c r="A102" s="67">
        <v>26</v>
      </c>
      <c r="B102" s="67">
        <v>649</v>
      </c>
      <c r="C102" s="80" t="str">
        <f>VLOOKUP(B102,'Уч юн'!$A$3:$G$780,2,FALSE)</f>
        <v>Кондрашов Артем</v>
      </c>
      <c r="D102" s="146" t="str">
        <f>VLOOKUP(B102,'Уч юн'!$A$3:$G$780,3,FALSE)</f>
        <v>2007</v>
      </c>
      <c r="E102" s="67"/>
      <c r="F102" s="80" t="str">
        <f>VLOOKUP(B102,'Уч юн'!$A$3:$G$780,5,FALSE)</f>
        <v>Пензенская</v>
      </c>
      <c r="G102" s="154" t="str">
        <f>VLOOKUP(B102,'Уч юн'!$A$3:$G$780,6,FALSE)</f>
        <v>СШ№6</v>
      </c>
      <c r="H102" s="78">
        <f t="shared" si="11"/>
        <v>8.8000000000000007</v>
      </c>
      <c r="I102" s="78"/>
      <c r="J102" s="207" t="str">
        <f t="shared" si="9"/>
        <v>3юн</v>
      </c>
      <c r="K102" s="208">
        <v>8.8000000000000007</v>
      </c>
      <c r="L102" s="208"/>
      <c r="M102" s="209">
        <f t="shared" si="10"/>
        <v>8.8000000000000007</v>
      </c>
      <c r="N102" s="154" t="str">
        <f>VLOOKUP(B102,'Уч юн'!$A$3:$G$780,7,FALSE)</f>
        <v>Кабанова Н.С., Мазыкин А.Г.</v>
      </c>
      <c r="O102" s="314" t="s">
        <v>661</v>
      </c>
      <c r="P102" s="67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</row>
    <row r="103" spans="1:27" s="205" customFormat="1" ht="14.25" customHeight="1" x14ac:dyDescent="0.2">
      <c r="A103" s="67">
        <v>28</v>
      </c>
      <c r="B103" s="67">
        <v>705</v>
      </c>
      <c r="C103" s="80" t="str">
        <f>VLOOKUP(B103,'Уч юн'!$A$3:$G$780,2,FALSE)</f>
        <v>Мухамедов Рамиль</v>
      </c>
      <c r="D103" s="146" t="str">
        <f>VLOOKUP(B103,'Уч юн'!$A$3:$G$780,3,FALSE)</f>
        <v>2006</v>
      </c>
      <c r="E103" s="67" t="str">
        <f>VLOOKUP(B103,'Уч юн'!$A$3:$G$780,4,FALSE)</f>
        <v>2ю</v>
      </c>
      <c r="F103" s="80" t="str">
        <f>VLOOKUP(B103,'Уч юн'!$A$3:$G$780,5,FALSE)</f>
        <v>Пензенская</v>
      </c>
      <c r="G103" s="154" t="str">
        <f>VLOOKUP(B103,'Уч юн'!$A$3:$G$780,6,FALSE)</f>
        <v>ДЮСШ Кузнецкого</v>
      </c>
      <c r="H103" s="78">
        <f t="shared" si="11"/>
        <v>9</v>
      </c>
      <c r="I103" s="78"/>
      <c r="J103" s="207" t="str">
        <f t="shared" si="9"/>
        <v>3юн</v>
      </c>
      <c r="K103" s="208">
        <v>9</v>
      </c>
      <c r="L103" s="208"/>
      <c r="M103" s="209">
        <f t="shared" si="10"/>
        <v>9</v>
      </c>
      <c r="N103" s="154" t="str">
        <f>VLOOKUP(B103,'Уч юн'!$A$3:$G$780,7,FALSE)</f>
        <v>Абузяров Р.Ф</v>
      </c>
      <c r="O103" s="314" t="s">
        <v>662</v>
      </c>
      <c r="P103" s="67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</row>
    <row r="104" spans="1:27" s="205" customFormat="1" ht="14.25" customHeight="1" x14ac:dyDescent="0.2">
      <c r="A104" s="67">
        <v>29</v>
      </c>
      <c r="B104" s="67">
        <v>623</v>
      </c>
      <c r="C104" s="80" t="str">
        <f>VLOOKUP(B104,'Уч юн'!$A$3:$G$780,2,FALSE)</f>
        <v>Морозов Сергей</v>
      </c>
      <c r="D104" s="146" t="str">
        <f>VLOOKUP(B104,'Уч юн'!$A$3:$G$780,3,FALSE)</f>
        <v>2007</v>
      </c>
      <c r="E104" s="67"/>
      <c r="F104" s="80" t="str">
        <f>VLOOKUP(B104,'Уч юн'!$A$3:$G$780,5,FALSE)</f>
        <v>Пензенская</v>
      </c>
      <c r="G104" s="154" t="str">
        <f>VLOOKUP(B104,'Уч юн'!$A$3:$G$780,6,FALSE)</f>
        <v>ДЮСШ Колышлейский</v>
      </c>
      <c r="H104" s="78">
        <f t="shared" si="11"/>
        <v>9.1999999999999993</v>
      </c>
      <c r="I104" s="78"/>
      <c r="J104" s="207" t="str">
        <f t="shared" si="9"/>
        <v>3юн</v>
      </c>
      <c r="K104" s="208">
        <v>9.1999999999999993</v>
      </c>
      <c r="L104" s="208"/>
      <c r="M104" s="209">
        <f t="shared" si="10"/>
        <v>9.1999999999999993</v>
      </c>
      <c r="N104" s="154" t="str">
        <f>VLOOKUP(B104,'Уч юн'!$A$3:$G$780,7,FALSE)</f>
        <v>Спирягин М.Е.</v>
      </c>
      <c r="O104" s="314">
        <v>6</v>
      </c>
      <c r="P104" s="67"/>
      <c r="Q104" s="67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</row>
    <row r="105" spans="1:27" s="193" customFormat="1" ht="14.25" customHeight="1" x14ac:dyDescent="0.2">
      <c r="A105" s="67">
        <v>29</v>
      </c>
      <c r="B105" s="67">
        <v>622</v>
      </c>
      <c r="C105" s="80" t="str">
        <f>VLOOKUP(B105,'Уч юн'!$A$3:$G$780,2,FALSE)</f>
        <v>Киреев Егор</v>
      </c>
      <c r="D105" s="146" t="str">
        <f>VLOOKUP(B105,'Уч юн'!$A$3:$G$780,3,FALSE)</f>
        <v>2008</v>
      </c>
      <c r="E105" s="67"/>
      <c r="F105" s="80" t="str">
        <f>VLOOKUP(B105,'Уч юн'!$A$3:$G$780,5,FALSE)</f>
        <v>Пензенская</v>
      </c>
      <c r="G105" s="154" t="str">
        <f>VLOOKUP(B105,'Уч юн'!$A$3:$G$780,6,FALSE)</f>
        <v>ДЮСШ Колышлейский</v>
      </c>
      <c r="H105" s="78">
        <f t="shared" si="11"/>
        <v>9.1999999999999993</v>
      </c>
      <c r="I105" s="78"/>
      <c r="J105" s="207" t="str">
        <f t="shared" si="9"/>
        <v>3юн</v>
      </c>
      <c r="K105" s="208">
        <v>9.1999999999999993</v>
      </c>
      <c r="L105" s="208"/>
      <c r="M105" s="209">
        <f t="shared" si="10"/>
        <v>9.1999999999999993</v>
      </c>
      <c r="N105" s="154" t="str">
        <f>VLOOKUP(B105,'Уч юн'!$A$3:$G$780,7,FALSE)</f>
        <v>Спирягин М.Е.</v>
      </c>
      <c r="O105" s="314" t="s">
        <v>663</v>
      </c>
    </row>
    <row r="106" spans="1:27" s="193" customFormat="1" ht="14.25" customHeight="1" x14ac:dyDescent="0.2">
      <c r="A106" s="67">
        <v>31</v>
      </c>
      <c r="B106" s="67">
        <v>704</v>
      </c>
      <c r="C106" s="80" t="str">
        <f>VLOOKUP(B106,'Уч юн'!$A$3:$G$780,2,FALSE)</f>
        <v>Халилов Марат</v>
      </c>
      <c r="D106" s="146" t="str">
        <f>VLOOKUP(B106,'Уч юн'!$A$3:$G$780,3,FALSE)</f>
        <v>2007</v>
      </c>
      <c r="E106" s="67" t="str">
        <f>VLOOKUP(B106,'Уч юн'!$A$3:$G$780,4,FALSE)</f>
        <v>2ю</v>
      </c>
      <c r="F106" s="80" t="str">
        <f>VLOOKUP(B106,'Уч юн'!$A$3:$G$780,5,FALSE)</f>
        <v>Пензенская</v>
      </c>
      <c r="G106" s="154" t="str">
        <f>VLOOKUP(B106,'Уч юн'!$A$3:$G$780,6,FALSE)</f>
        <v>ДЮСШ Кузнецкого</v>
      </c>
      <c r="H106" s="78">
        <f t="shared" si="11"/>
        <v>9.6</v>
      </c>
      <c r="I106" s="78"/>
      <c r="J106" s="207" t="str">
        <f t="shared" si="9"/>
        <v>бр</v>
      </c>
      <c r="K106" s="208">
        <v>9.6</v>
      </c>
      <c r="L106" s="208"/>
      <c r="M106" s="209">
        <f t="shared" si="10"/>
        <v>9.6</v>
      </c>
      <c r="N106" s="154" t="str">
        <f>VLOOKUP(B106,'Уч юн'!$A$3:$G$780,7,FALSE)</f>
        <v>Абузяров Р.Ф</v>
      </c>
      <c r="O106" s="341" t="s">
        <v>663</v>
      </c>
      <c r="P106" s="67"/>
      <c r="Q106" s="67"/>
      <c r="R106" s="342"/>
      <c r="S106" s="342"/>
      <c r="T106" s="198"/>
      <c r="V106" s="194"/>
      <c r="W106" s="206"/>
      <c r="X106" s="206"/>
      <c r="Y106" s="206"/>
      <c r="Z106" s="206"/>
      <c r="AA106" s="206"/>
    </row>
    <row r="107" spans="1:27" s="193" customFormat="1" ht="14.25" customHeight="1" x14ac:dyDescent="0.2">
      <c r="A107" s="67">
        <v>32</v>
      </c>
      <c r="B107" s="67">
        <v>703</v>
      </c>
      <c r="C107" s="80" t="str">
        <f>VLOOKUP(B107,'Уч юн'!$A$3:$G$780,2,FALSE)</f>
        <v>Юнусов Усман</v>
      </c>
      <c r="D107" s="146" t="str">
        <f>VLOOKUP(B107,'Уч юн'!$A$3:$G$780,3,FALSE)</f>
        <v>2007</v>
      </c>
      <c r="E107" s="67" t="str">
        <f>VLOOKUP(B107,'Уч юн'!$A$3:$G$780,4,FALSE)</f>
        <v>2ю</v>
      </c>
      <c r="F107" s="80" t="str">
        <f>VLOOKUP(B107,'Уч юн'!$A$3:$G$780,5,FALSE)</f>
        <v>Пензенская</v>
      </c>
      <c r="G107" s="154" t="str">
        <f>VLOOKUP(B107,'Уч юн'!$A$3:$G$780,6,FALSE)</f>
        <v>ДЮСШ Кузнецкого</v>
      </c>
      <c r="H107" s="78">
        <f t="shared" si="11"/>
        <v>10.7</v>
      </c>
      <c r="I107" s="78"/>
      <c r="J107" s="207" t="str">
        <f t="shared" si="9"/>
        <v>бр</v>
      </c>
      <c r="K107" s="208">
        <v>10.7</v>
      </c>
      <c r="L107" s="208"/>
      <c r="M107" s="209">
        <f t="shared" si="10"/>
        <v>10.7</v>
      </c>
      <c r="N107" s="154" t="str">
        <f>VLOOKUP(B107,'Уч юн'!$A$3:$G$780,7,FALSE)</f>
        <v>Абузяров Р.Ф</v>
      </c>
      <c r="O107" s="314" t="s">
        <v>662</v>
      </c>
      <c r="P107" s="67"/>
    </row>
    <row r="108" spans="1:27" s="193" customFormat="1" ht="14.25" customHeight="1" x14ac:dyDescent="0.2">
      <c r="A108" s="67"/>
      <c r="B108" s="67">
        <v>614</v>
      </c>
      <c r="C108" s="80" t="str">
        <f>VLOOKUP(B108,'Уч юн'!$A$3:$G$780,2,FALSE)</f>
        <v>Оленичев Алексей</v>
      </c>
      <c r="D108" s="146" t="str">
        <f>VLOOKUP(B108,'Уч юн'!$A$3:$G$780,3,FALSE)</f>
        <v>2006</v>
      </c>
      <c r="E108" s="67"/>
      <c r="F108" s="80" t="str">
        <f>VLOOKUP(B108,'Уч юн'!$A$3:$G$780,5,FALSE)</f>
        <v>Пензенская</v>
      </c>
      <c r="G108" s="154" t="str">
        <f>VLOOKUP(B108,'Уч юн'!$A$3:$G$780,6,FALSE)</f>
        <v>СШ№6</v>
      </c>
      <c r="H108" s="78" t="str">
        <f t="shared" si="11"/>
        <v>DNS</v>
      </c>
      <c r="I108" s="78"/>
      <c r="J108" s="207"/>
      <c r="K108" s="208" t="s">
        <v>737</v>
      </c>
      <c r="L108" s="208"/>
      <c r="M108" s="209" t="e">
        <f t="shared" si="10"/>
        <v>#NUM!</v>
      </c>
      <c r="N108" s="154" t="str">
        <f>VLOOKUP(B108,'Уч юн'!$A$3:$G$780,7,FALSE)</f>
        <v>Краснова И.Н.</v>
      </c>
      <c r="O108" s="314"/>
      <c r="P108" s="67"/>
      <c r="Q108" s="67"/>
    </row>
    <row r="109" spans="1:27" s="193" customFormat="1" ht="14.25" customHeight="1" x14ac:dyDescent="0.2">
      <c r="A109" s="67"/>
      <c r="B109" s="67">
        <v>136</v>
      </c>
      <c r="C109" s="80" t="str">
        <f>VLOOKUP(B109,'Уч юн'!$A$3:$G$780,2,FALSE)</f>
        <v>Дорошев Вячеслав</v>
      </c>
      <c r="D109" s="146" t="str">
        <f>VLOOKUP(B109,'Уч юн'!$A$3:$G$780,3,FALSE)</f>
        <v>2006</v>
      </c>
      <c r="E109" s="67" t="str">
        <f>VLOOKUP(B109,'Уч юн'!$A$3:$G$780,4,FALSE)</f>
        <v>3ю</v>
      </c>
      <c r="F109" s="80" t="str">
        <f>VLOOKUP(B109,'Уч юн'!$A$3:$G$780,5,FALSE)</f>
        <v>Ростовская</v>
      </c>
      <c r="G109" s="154"/>
      <c r="H109" s="78" t="str">
        <f t="shared" si="11"/>
        <v>DNS</v>
      </c>
      <c r="I109" s="78"/>
      <c r="J109" s="207"/>
      <c r="K109" s="208" t="s">
        <v>737</v>
      </c>
      <c r="L109" s="208"/>
      <c r="M109" s="209" t="e">
        <f t="shared" si="10"/>
        <v>#NUM!</v>
      </c>
      <c r="N109" s="154" t="str">
        <f>VLOOKUP(B109,'Уч юн'!$A$3:$G$780,7,FALSE)</f>
        <v>Каргин С.В.</v>
      </c>
      <c r="O109" s="339"/>
      <c r="P109" s="340"/>
      <c r="Q109" s="340"/>
      <c r="R109" s="340"/>
      <c r="S109" s="340"/>
      <c r="T109" s="205"/>
      <c r="V109" s="194"/>
      <c r="W109" s="205"/>
      <c r="X109" s="205"/>
      <c r="Y109" s="205"/>
      <c r="Z109" s="205"/>
      <c r="AA109" s="205"/>
    </row>
    <row r="110" spans="1:27" s="193" customFormat="1" ht="14.25" customHeight="1" x14ac:dyDescent="0.2">
      <c r="A110" s="67"/>
      <c r="B110" s="67">
        <v>265</v>
      </c>
      <c r="C110" s="80" t="str">
        <f>VLOOKUP(B110,'Уч юн'!$A$3:$G$780,2,FALSE)</f>
        <v>Орешкин Даниил</v>
      </c>
      <c r="D110" s="146" t="str">
        <f>VLOOKUP(B110,'Уч юн'!$A$3:$G$780,3,FALSE)</f>
        <v>2006</v>
      </c>
      <c r="E110" s="67" t="str">
        <f>VLOOKUP(B110,'Уч юн'!$A$3:$G$780,4,FALSE)</f>
        <v>3</v>
      </c>
      <c r="F110" s="80" t="str">
        <f>VLOOKUP(B110,'Уч юн'!$A$3:$G$780,5,FALSE)</f>
        <v>Тамбовская</v>
      </c>
      <c r="G110" s="154" t="str">
        <f>VLOOKUP(B110,'Уч юн'!$A$3:$G$780,6,FALSE)</f>
        <v>ДЮСШ</v>
      </c>
      <c r="H110" s="78" t="str">
        <f t="shared" si="11"/>
        <v>DNS</v>
      </c>
      <c r="I110" s="78"/>
      <c r="J110" s="207"/>
      <c r="K110" s="208" t="s">
        <v>737</v>
      </c>
      <c r="L110" s="208"/>
      <c r="M110" s="209" t="e">
        <f t="shared" si="10"/>
        <v>#NUM!</v>
      </c>
      <c r="N110" s="154" t="str">
        <f>VLOOKUP(B110,'Уч юн'!$A$3:$G$780,7,FALSE)</f>
        <v>Кувардина Н.А.</v>
      </c>
      <c r="O110" s="314"/>
    </row>
    <row r="111" spans="1:27" s="188" customFormat="1" ht="15.75" hidden="1" x14ac:dyDescent="0.25">
      <c r="A111" s="33"/>
      <c r="B111" s="33"/>
      <c r="C111" s="338" t="s">
        <v>655</v>
      </c>
      <c r="D111" s="189"/>
      <c r="E111" s="33"/>
      <c r="F111" s="38"/>
      <c r="G111" s="38"/>
      <c r="H111" s="72" t="s">
        <v>657</v>
      </c>
      <c r="I111" s="33"/>
      <c r="J111" s="33"/>
      <c r="K111" s="312"/>
      <c r="L111" s="312"/>
      <c r="M111" s="191"/>
    </row>
    <row r="112" spans="1:27" s="188" customFormat="1" ht="15.75" hidden="1" x14ac:dyDescent="0.25">
      <c r="A112" s="33"/>
      <c r="B112" s="33"/>
      <c r="D112" s="189"/>
      <c r="E112" s="33"/>
      <c r="F112" s="38"/>
      <c r="G112" s="38"/>
      <c r="H112" s="72"/>
      <c r="I112" s="33"/>
      <c r="J112" s="33"/>
      <c r="K112" s="312"/>
      <c r="L112" s="312"/>
      <c r="M112" s="191"/>
    </row>
    <row r="113" spans="1:15" s="188" customFormat="1" ht="15.75" hidden="1" x14ac:dyDescent="0.25">
      <c r="A113" s="33"/>
      <c r="B113" s="33"/>
      <c r="C113" s="338" t="s">
        <v>656</v>
      </c>
      <c r="D113" s="189"/>
      <c r="E113" s="33"/>
      <c r="F113" s="38"/>
      <c r="G113" s="38"/>
      <c r="H113" s="72" t="s">
        <v>658</v>
      </c>
      <c r="I113" s="33"/>
      <c r="J113" s="33"/>
      <c r="K113" s="312"/>
      <c r="L113" s="312"/>
      <c r="M113" s="191"/>
    </row>
    <row r="114" spans="1:15" s="193" customFormat="1" x14ac:dyDescent="0.2">
      <c r="A114" s="111"/>
      <c r="B114" s="111"/>
      <c r="D114" s="343"/>
      <c r="E114" s="111"/>
      <c r="F114" s="112"/>
      <c r="G114" s="344"/>
      <c r="H114" s="345"/>
      <c r="I114" s="345"/>
      <c r="J114" s="111"/>
      <c r="K114" s="346"/>
      <c r="L114" s="346"/>
      <c r="M114" s="346"/>
      <c r="O114" s="314"/>
    </row>
  </sheetData>
  <customSheetViews>
    <customSheetView guid="{AB6DF331-6F3D-4A04-9B31-9285668B630A}" showPageBreaks="1" view="pageBreakPreview" topLeftCell="A7">
      <selection activeCell="H18" sqref="H18"/>
      <pageMargins left="0.19685039370078741" right="0.18" top="0.15748031496062992" bottom="0.15748031496062992" header="0.15748031496062992" footer="0.15748031496062992"/>
      <printOptions horizontalCentered="1"/>
      <pageSetup paperSize="9" scale="84" fitToHeight="2" orientation="landscape" r:id="rId1"/>
      <headerFooter alignWithMargins="0"/>
    </customSheetView>
    <customSheetView guid="{2CB5C6AB-8CA4-4A12-8C86-30C44E11A564}" showPageBreaks="1" printArea="1" hiddenColumns="1" view="pageBreakPreview">
      <selection activeCell="C51" sqref="C51"/>
      <pageMargins left="0.16" right="0.21" top="0.15748031496062992" bottom="0.15748031496062992" header="0.15748031496062992" footer="0.15748031496062992"/>
      <printOptions horizontalCentered="1"/>
      <pageSetup paperSize="9" scale="87" fitToHeight="2" orientation="landscape" r:id="rId2"/>
      <headerFooter alignWithMargins="0"/>
    </customSheetView>
    <customSheetView guid="{4654A10B-BF2C-4F91-B821-84CF341F9FF3}" showPageBreaks="1" fitToPage="1" hiddenColumns="1" view="pageBreakPreview" topLeftCell="A28">
      <selection activeCell="L12" sqref="L12"/>
      <colBreaks count="1" manualBreakCount="1">
        <brk id="29" max="113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80" fitToHeight="2" orientation="landscape" r:id="rId3"/>
      <headerFooter alignWithMargins="0"/>
    </customSheetView>
    <customSheetView guid="{E0265204-5B2C-4292-A8DA-1DD6D4FE42BA}" showPageBreaks="1" printArea="1" hiddenColumns="1" view="pageBreakPreview" topLeftCell="D4">
      <selection activeCell="AA13" sqref="Y13:AA13"/>
      <colBreaks count="1" manualBreakCount="1">
        <brk id="27" max="61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fitToHeight="2" orientation="portrait" r:id="rId4"/>
      <headerFooter alignWithMargins="0"/>
    </customSheetView>
    <customSheetView guid="{2538E0EF-40E4-4BF7-A70C-02D0F1797991}" showPageBreaks="1" view="pageBreakPreview" showRuler="0" topLeftCell="M1">
      <selection activeCell="AE18" sqref="AE18"/>
      <colBreaks count="1" manualBreakCount="1">
        <brk id="29" max="74" man="1"/>
      </colBreaks>
      <pageMargins left="0.16" right="0.17" top="0.15748031496062992" bottom="0.15748031496062992" header="0.15748031496062992" footer="0.15748031496062992"/>
      <printOptions horizontalCentered="1"/>
      <pageSetup paperSize="9" scale="49" fitToHeight="2" orientation="landscape" r:id="rId5"/>
      <headerFooter alignWithMargins="0"/>
    </customSheetView>
    <customSheetView guid="{A52F393E-587E-40A2-B224-F36DC3F0F66D}" showPageBreaks="1" printArea="1" hiddenColumns="1" view="pageBreakPreview" topLeftCell="D8">
      <selection activeCell="F18" sqref="F18"/>
      <rowBreaks count="1" manualBreakCount="1">
        <brk id="44" max="28" man="1"/>
      </rowBreaks>
      <colBreaks count="3" manualBreakCount="3">
        <brk id="29" max="127" man="1"/>
        <brk id="44" max="129" man="1"/>
        <brk id="45" max="129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portrait" r:id="rId6"/>
      <headerFooter alignWithMargins="0"/>
    </customSheetView>
    <customSheetView guid="{948F6758-08EB-455E-9DF2-723DFC2E4E47}" showPageBreaks="1" printArea="1" hiddenRows="1" hiddenColumns="1" view="pageBreakPreview" topLeftCell="A4">
      <selection activeCell="G20" sqref="G20"/>
      <rowBreaks count="2" manualBreakCount="2">
        <brk id="42" max="18" man="1"/>
        <brk id="70" max="18" man="1"/>
      </rowBreaks>
      <pageMargins left="0.15748031496062992" right="0.19685039370078741" top="0.15748031496062992" bottom="0.15748031496062992" header="0.15748031496062992" footer="0.15748031496062992"/>
      <printOptions horizontalCentered="1"/>
      <pageSetup paperSize="9" scale="93" fitToHeight="3" orientation="landscape" r:id="rId7"/>
      <headerFooter alignWithMargins="0"/>
    </customSheetView>
  </customSheetViews>
  <mergeCells count="24">
    <mergeCell ref="A10:S10"/>
    <mergeCell ref="H12:J12"/>
    <mergeCell ref="K12:N12"/>
    <mergeCell ref="K13:N13"/>
    <mergeCell ref="O74:P74"/>
    <mergeCell ref="Q74:S74"/>
    <mergeCell ref="A71:S71"/>
    <mergeCell ref="A11:S11"/>
    <mergeCell ref="H13:J13"/>
    <mergeCell ref="O14:Q14"/>
    <mergeCell ref="Q13:S13"/>
    <mergeCell ref="O13:P13"/>
    <mergeCell ref="O75:Q75"/>
    <mergeCell ref="A72:S72"/>
    <mergeCell ref="H74:J74"/>
    <mergeCell ref="K74:N74"/>
    <mergeCell ref="A1:S1"/>
    <mergeCell ref="A2:S2"/>
    <mergeCell ref="A3:S3"/>
    <mergeCell ref="A9:S9"/>
    <mergeCell ref="A6:S6"/>
    <mergeCell ref="N7:S7"/>
    <mergeCell ref="A5:S5"/>
    <mergeCell ref="D7:M7"/>
  </mergeCells>
  <phoneticPr fontId="7" type="noConversion"/>
  <printOptions horizontalCentered="1"/>
  <pageMargins left="0.15748031496062992" right="0.19685039370078741" top="0.15748031496062992" bottom="0.15748031496062992" header="0.15748031496062992" footer="0.15748031496062992"/>
  <pageSetup paperSize="9" scale="93" fitToHeight="3" orientation="landscape" r:id="rId8"/>
  <headerFooter alignWithMargins="0"/>
  <rowBreaks count="2" manualBreakCount="2">
    <brk id="42" max="18" man="1"/>
    <brk id="7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2"/>
  <sheetViews>
    <sheetView view="pageBreakPreview" topLeftCell="A72" zoomScaleSheetLayoutView="100" workbookViewId="0">
      <selection activeCell="G104" sqref="G104"/>
    </sheetView>
  </sheetViews>
  <sheetFormatPr defaultRowHeight="15.75" x14ac:dyDescent="0.25"/>
  <cols>
    <col min="1" max="1" width="5.5703125" style="34" customWidth="1"/>
    <col min="2" max="2" width="4.85546875" style="32" customWidth="1"/>
    <col min="3" max="3" width="27.5703125" style="15" customWidth="1"/>
    <col min="4" max="4" width="8.28515625" style="139" customWidth="1"/>
    <col min="5" max="5" width="6" style="32" customWidth="1"/>
    <col min="6" max="6" width="18.140625" style="26" customWidth="1"/>
    <col min="7" max="7" width="21.5703125" style="102" customWidth="1"/>
    <col min="8" max="8" width="7.7109375" style="435" customWidth="1"/>
    <col min="9" max="9" width="7.7109375" style="90" customWidth="1"/>
    <col min="10" max="10" width="7.28515625" style="32" customWidth="1"/>
    <col min="11" max="13" width="6" style="76" hidden="1" customWidth="1"/>
    <col min="14" max="14" width="31.42578125" style="15" customWidth="1"/>
    <col min="15" max="15" width="4.140625" style="31" hidden="1" customWidth="1"/>
    <col min="16" max="17" width="4.140625" style="15" hidden="1" customWidth="1"/>
    <col min="18" max="18" width="7.7109375" style="15" hidden="1" customWidth="1"/>
    <col min="19" max="19" width="5.5703125" style="15" hidden="1" customWidth="1"/>
    <col min="20" max="27" width="5.7109375" style="15" customWidth="1"/>
    <col min="28" max="16384" width="9.140625" style="15"/>
  </cols>
  <sheetData>
    <row r="1" spans="1:27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132">
        <v>20</v>
      </c>
      <c r="U1" s="132">
        <v>22.5</v>
      </c>
      <c r="V1" s="132">
        <v>23.5</v>
      </c>
      <c r="W1" s="132">
        <v>24.8</v>
      </c>
      <c r="X1" s="132">
        <v>26.5</v>
      </c>
      <c r="Y1" s="132">
        <v>28.5</v>
      </c>
      <c r="Z1" s="132">
        <v>31</v>
      </c>
      <c r="AA1" s="132">
        <v>34.5</v>
      </c>
    </row>
    <row r="2" spans="1:27" ht="16.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85" t="s">
        <v>14</v>
      </c>
      <c r="U2" s="85">
        <v>1</v>
      </c>
      <c r="V2" s="85">
        <v>2</v>
      </c>
      <c r="W2" s="85">
        <v>3</v>
      </c>
      <c r="X2" s="85" t="s">
        <v>60</v>
      </c>
      <c r="Y2" s="85" t="s">
        <v>59</v>
      </c>
      <c r="Z2" s="85" t="s">
        <v>58</v>
      </c>
      <c r="AA2" s="85" t="s">
        <v>26</v>
      </c>
    </row>
    <row r="3" spans="1:27" s="35" customFormat="1" ht="12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</row>
    <row r="4" spans="1:27" s="35" customFormat="1" ht="1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81"/>
      <c r="U4" s="81"/>
      <c r="V4" s="81"/>
      <c r="W4" s="87"/>
      <c r="X4" s="81"/>
      <c r="Y4" s="81"/>
      <c r="Z4" s="87"/>
      <c r="AA4" s="81"/>
    </row>
    <row r="5" spans="1:27" s="35" customFormat="1" ht="30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81"/>
      <c r="U5" s="81"/>
      <c r="V5" s="81"/>
      <c r="W5" s="81"/>
      <c r="X5" s="81"/>
      <c r="Y5" s="81"/>
      <c r="Z5" s="81"/>
      <c r="AA5" s="81"/>
    </row>
    <row r="6" spans="1:27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/>
      <c r="N6" s="550" t="s">
        <v>66</v>
      </c>
      <c r="O6" s="550"/>
      <c r="P6" s="550"/>
      <c r="Q6" s="550"/>
      <c r="R6" s="550"/>
      <c r="S6" s="550"/>
      <c r="T6" s="81"/>
      <c r="U6" s="81"/>
      <c r="V6" s="81"/>
      <c r="W6" s="87"/>
      <c r="X6" s="81"/>
      <c r="Y6" s="81"/>
      <c r="Z6" s="87"/>
      <c r="AA6" s="81"/>
    </row>
    <row r="7" spans="1:27" s="35" customFormat="1" ht="15.75" customHeight="1" x14ac:dyDescent="0.25">
      <c r="A7" s="33"/>
      <c r="B7" s="31"/>
      <c r="C7" s="38"/>
      <c r="D7" s="31"/>
      <c r="E7" s="31"/>
      <c r="F7" s="31"/>
      <c r="G7" s="31"/>
      <c r="H7" s="392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  <c r="T7" s="81"/>
      <c r="U7" s="81"/>
      <c r="V7" s="81"/>
      <c r="W7" s="87"/>
      <c r="X7" s="81"/>
      <c r="Y7" s="81"/>
      <c r="Z7" s="87"/>
      <c r="AA7" s="81"/>
    </row>
    <row r="8" spans="1:27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87"/>
      <c r="U8" s="81"/>
      <c r="V8" s="81"/>
      <c r="W8" s="81"/>
      <c r="X8" s="81"/>
      <c r="Y8" s="81"/>
      <c r="Z8" s="81"/>
      <c r="AA8" s="81"/>
    </row>
    <row r="9" spans="1:27" s="35" customFormat="1" ht="15.75" customHeight="1" x14ac:dyDescent="0.25">
      <c r="A9" s="552" t="s">
        <v>39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87"/>
      <c r="U9" s="14"/>
      <c r="V9" s="40"/>
      <c r="W9" s="106"/>
      <c r="X9" s="106"/>
      <c r="Y9" s="106"/>
      <c r="Z9" s="106"/>
      <c r="AA9" s="106"/>
    </row>
    <row r="10" spans="1:27" ht="12.75" customHeight="1" x14ac:dyDescent="0.25">
      <c r="A10" s="49"/>
      <c r="B10" s="84"/>
      <c r="C10" s="84"/>
      <c r="D10" s="142"/>
      <c r="E10" s="49"/>
      <c r="F10" s="49"/>
      <c r="H10" s="432"/>
      <c r="I10" s="153"/>
      <c r="J10" s="105" t="s">
        <v>943</v>
      </c>
      <c r="K10" s="73"/>
      <c r="L10" s="73"/>
      <c r="M10" s="73"/>
      <c r="N10" s="177" t="s">
        <v>806</v>
      </c>
      <c r="O10" s="118"/>
      <c r="P10" s="49"/>
      <c r="Q10" s="49"/>
      <c r="R10" s="49"/>
      <c r="S10" s="49"/>
      <c r="T10" s="87"/>
      <c r="U10" s="14"/>
      <c r="V10" s="40"/>
      <c r="W10" s="14"/>
      <c r="X10" s="14"/>
      <c r="Y10" s="14"/>
      <c r="Z10" s="14"/>
      <c r="AA10" s="14"/>
    </row>
    <row r="11" spans="1:27" s="47" customFormat="1" ht="15.75" customHeight="1" x14ac:dyDescent="0.2">
      <c r="A11" s="51"/>
      <c r="B11" s="84"/>
      <c r="C11" s="55" t="s">
        <v>48</v>
      </c>
      <c r="D11" s="144"/>
      <c r="E11" s="54"/>
      <c r="F11" s="50"/>
      <c r="H11" s="433"/>
      <c r="I11" s="163"/>
      <c r="J11" s="179" t="s">
        <v>19</v>
      </c>
      <c r="K11" s="75"/>
      <c r="L11" s="75"/>
      <c r="M11" s="75"/>
      <c r="N11" s="177" t="s">
        <v>941</v>
      </c>
      <c r="O11" s="540" t="s">
        <v>24</v>
      </c>
      <c r="P11" s="540"/>
      <c r="Q11" s="555" t="s">
        <v>868</v>
      </c>
      <c r="R11" s="555"/>
      <c r="S11" s="555"/>
      <c r="T11" s="59"/>
      <c r="U11" s="14"/>
      <c r="V11" s="40"/>
      <c r="W11" s="131"/>
      <c r="X11" s="131"/>
      <c r="Y11" s="131"/>
      <c r="Z11" s="131"/>
      <c r="AA11" s="131"/>
    </row>
    <row r="12" spans="1:27" s="48" customFormat="1" ht="28.5" customHeight="1" x14ac:dyDescent="0.2">
      <c r="A12" s="110" t="s">
        <v>1</v>
      </c>
      <c r="B12" s="110" t="s">
        <v>20</v>
      </c>
      <c r="C12" s="110" t="s">
        <v>2</v>
      </c>
      <c r="D12" s="148" t="s">
        <v>3</v>
      </c>
      <c r="E12" s="110" t="s">
        <v>4</v>
      </c>
      <c r="F12" s="110" t="s">
        <v>5</v>
      </c>
      <c r="G12" s="155" t="s">
        <v>6</v>
      </c>
      <c r="H12" s="434" t="s">
        <v>7</v>
      </c>
      <c r="I12" s="178" t="s">
        <v>8</v>
      </c>
      <c r="J12" s="175" t="s">
        <v>17</v>
      </c>
      <c r="K12" s="77" t="s">
        <v>18</v>
      </c>
      <c r="L12" s="77" t="s">
        <v>19</v>
      </c>
      <c r="M12" s="77" t="s">
        <v>22</v>
      </c>
      <c r="N12" s="158" t="s">
        <v>9</v>
      </c>
      <c r="O12" s="551" t="s">
        <v>10</v>
      </c>
      <c r="P12" s="551"/>
      <c r="Q12" s="551"/>
      <c r="R12" s="175" t="s">
        <v>11</v>
      </c>
      <c r="S12" s="57" t="s">
        <v>1</v>
      </c>
      <c r="T12" s="59"/>
      <c r="U12" s="14"/>
      <c r="V12" s="40"/>
      <c r="W12" s="44"/>
      <c r="X12" s="44"/>
      <c r="Y12" s="44"/>
      <c r="Z12" s="44"/>
      <c r="AA12" s="44"/>
    </row>
    <row r="13" spans="1:27" s="16" customFormat="1" ht="14.25" customHeight="1" x14ac:dyDescent="0.2">
      <c r="A13" s="347">
        <v>1</v>
      </c>
      <c r="B13" s="347">
        <v>43</v>
      </c>
      <c r="C13" s="80" t="str">
        <f>VLOOKUP(B13,'Уч юн'!$A$3:$G$780,2,FALSE)</f>
        <v>Гапонов Максим</v>
      </c>
      <c r="D13" s="146" t="str">
        <f>VLOOKUP(B13,'Уч юн'!$A$3:$G$780,3,FALSE)</f>
        <v>2004</v>
      </c>
      <c r="E13" s="67" t="str">
        <f>VLOOKUP(B13,'Уч юн'!$A$3:$G$780,4,FALSE)</f>
        <v>1</v>
      </c>
      <c r="F13" s="80" t="str">
        <f>VLOOKUP(B13,'Уч юн'!$A$3:$G$780,5,FALSE)</f>
        <v>Курская</v>
      </c>
      <c r="G13" s="154" t="str">
        <f>VLOOKUP(B13,'Уч юн'!$A$3:$G$780,6,FALSE)</f>
        <v xml:space="preserve">СШОР </v>
      </c>
      <c r="H13" s="414">
        <f>K13</f>
        <v>23.3</v>
      </c>
      <c r="I13" s="78">
        <f>L13</f>
        <v>22.9</v>
      </c>
      <c r="J13" s="348">
        <f>LOOKUP(M13,$T$1:$AA$1,$T$2:$AA$2)</f>
        <v>1</v>
      </c>
      <c r="K13" s="505">
        <v>23.3</v>
      </c>
      <c r="L13" s="505">
        <v>22.9</v>
      </c>
      <c r="M13" s="506">
        <f>SMALL(K13:L13,1)+0</f>
        <v>22.9</v>
      </c>
      <c r="N13" s="439" t="str">
        <f>VLOOKUP(B13,'Уч юн'!$A$3:$G$780,7,FALSE)</f>
        <v>Ореховы Л.В., Р.А.</v>
      </c>
      <c r="O13" s="285">
        <v>1</v>
      </c>
      <c r="P13" s="352"/>
      <c r="Q13" s="352"/>
      <c r="R13" s="352"/>
      <c r="S13" s="352"/>
    </row>
    <row r="14" spans="1:27" s="16" customFormat="1" ht="14.25" customHeight="1" x14ac:dyDescent="0.25">
      <c r="A14" s="347">
        <v>2</v>
      </c>
      <c r="B14" s="347">
        <v>690</v>
      </c>
      <c r="C14" s="80" t="str">
        <f>VLOOKUP(B14,'Уч юн'!$A$3:$G$780,2,FALSE)</f>
        <v>Смолин Максим</v>
      </c>
      <c r="D14" s="146" t="str">
        <f>VLOOKUP(B14,'Уч юн'!$A$3:$G$780,3,FALSE)</f>
        <v>2004</v>
      </c>
      <c r="E14" s="67" t="str">
        <f>VLOOKUP(B14,'Уч юн'!$A$3:$G$780,4,FALSE)</f>
        <v>1</v>
      </c>
      <c r="F14" s="80" t="str">
        <f>VLOOKUP(B14,'Уч юн'!$A$3:$G$780,5,FALSE)</f>
        <v>Пензенская</v>
      </c>
      <c r="G14" s="154" t="str">
        <f>VLOOKUP(B14,'Уч юн'!$A$3:$G$780,6,FALSE)</f>
        <v>КСШОР</v>
      </c>
      <c r="H14" s="414">
        <f>K14</f>
        <v>23.4</v>
      </c>
      <c r="I14" s="78">
        <f>L14</f>
        <v>23</v>
      </c>
      <c r="J14" s="348">
        <f>LOOKUP(M14,$T$1:$AA$1,$T$2:$AA$2)</f>
        <v>1</v>
      </c>
      <c r="K14" s="505">
        <v>23.4</v>
      </c>
      <c r="L14" s="505">
        <v>23</v>
      </c>
      <c r="M14" s="506">
        <f>SMALL(K14:L14,1)+0</f>
        <v>23</v>
      </c>
      <c r="N14" s="439" t="str">
        <f>VLOOKUP(B14,'Уч юн'!$A$3:$G$780,7,FALSE)</f>
        <v>Конова Т.В.</v>
      </c>
      <c r="O14" s="119">
        <v>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14" customFormat="1" ht="14.25" customHeight="1" x14ac:dyDescent="0.2">
      <c r="A15" s="347">
        <v>3</v>
      </c>
      <c r="B15" s="347">
        <v>94</v>
      </c>
      <c r="C15" s="152" t="str">
        <f>VLOOKUP(B15,'Уч юн'!$A$3:$G$780,2,FALSE)</f>
        <v>Калинин Артем</v>
      </c>
      <c r="D15" s="146" t="str">
        <f>VLOOKUP(B15,'Уч юн'!$A$3:$G$780,3,FALSE)</f>
        <v>2004</v>
      </c>
      <c r="E15" s="67" t="str">
        <f>VLOOKUP(B15,'Уч юн'!$A$3:$G$780,4,FALSE)</f>
        <v>2</v>
      </c>
      <c r="F15" s="80" t="str">
        <f>VLOOKUP(B15,'Уч юн'!$A$3:$G$780,5,FALSE)</f>
        <v>Нижегородская</v>
      </c>
      <c r="G15" s="154" t="str">
        <f>VLOOKUP(B15,'Уч юн'!$A$3:$G$780,6,FALSE)</f>
        <v>ДЮСШ</v>
      </c>
      <c r="H15" s="414">
        <f>K15</f>
        <v>23.9</v>
      </c>
      <c r="I15" s="78">
        <f>L15</f>
        <v>23.9</v>
      </c>
      <c r="J15" s="348">
        <f>LOOKUP(M15,$T$1:$AA$1,$T$2:$AA$2)</f>
        <v>2</v>
      </c>
      <c r="K15" s="505">
        <v>23.9</v>
      </c>
      <c r="L15" s="505">
        <v>23.9</v>
      </c>
      <c r="M15" s="506">
        <f>SMALL(K15:L15,1)+0</f>
        <v>23.9</v>
      </c>
      <c r="N15" s="439" t="str">
        <f>VLOOKUP(B15,'Уч юн'!$A$3:$G$780,7,FALSE)</f>
        <v>Кувакина Н.Р.</v>
      </c>
      <c r="O15" s="285">
        <v>1</v>
      </c>
      <c r="P15" s="352"/>
      <c r="Q15" s="352"/>
      <c r="R15" s="352"/>
      <c r="S15" s="352"/>
      <c r="T15" s="59"/>
      <c r="V15" s="40"/>
      <c r="W15" s="16"/>
      <c r="X15" s="16"/>
      <c r="Y15" s="16"/>
      <c r="Z15" s="16"/>
      <c r="AA15" s="16"/>
    </row>
    <row r="16" spans="1:27" s="14" customFormat="1" ht="14.25" customHeight="1" x14ac:dyDescent="0.2">
      <c r="A16" s="347">
        <v>4</v>
      </c>
      <c r="B16" s="347">
        <v>104</v>
      </c>
      <c r="C16" s="152" t="str">
        <f>VLOOKUP(B16,'Уч юн'!$A$3:$G$780,2,FALSE)</f>
        <v>Попов Василий</v>
      </c>
      <c r="D16" s="146" t="str">
        <f>VLOOKUP(B16,'Уч юн'!$A$3:$G$780,3,FALSE)</f>
        <v>2004</v>
      </c>
      <c r="E16" s="67" t="str">
        <f>VLOOKUP(B16,'Уч юн'!$A$3:$G$780,4,FALSE)</f>
        <v>2</v>
      </c>
      <c r="F16" s="80" t="str">
        <f>VLOOKUP(B16,'Уч юн'!$A$3:$G$780,5,FALSE)</f>
        <v>Свердловская</v>
      </c>
      <c r="G16" s="154" t="str">
        <f>VLOOKUP(B16,'Уч юн'!$A$3:$G$780,6,FALSE)</f>
        <v>ДЮСШ№4</v>
      </c>
      <c r="H16" s="414">
        <f>K16</f>
        <v>24</v>
      </c>
      <c r="I16" s="78">
        <f>L16</f>
        <v>24.3</v>
      </c>
      <c r="J16" s="348">
        <f>LOOKUP(M16,$T$1:$AA$1,$T$2:$AA$2)</f>
        <v>2</v>
      </c>
      <c r="K16" s="505">
        <v>24</v>
      </c>
      <c r="L16" s="505">
        <v>24.3</v>
      </c>
      <c r="M16" s="506">
        <f>SMALL(K16:L16,1)+0</f>
        <v>24</v>
      </c>
      <c r="N16" s="439" t="str">
        <f>VLOOKUP(B16,'Уч юн'!$A$3:$G$780,7,FALSE)</f>
        <v>Семкин А.В.</v>
      </c>
      <c r="O16" s="285">
        <v>1</v>
      </c>
      <c r="P16" s="352"/>
      <c r="Q16" s="352"/>
      <c r="R16" s="352"/>
      <c r="S16" s="352"/>
      <c r="T16" s="59"/>
      <c r="V16" s="40"/>
      <c r="W16" s="16"/>
      <c r="X16" s="16"/>
      <c r="Y16" s="16"/>
      <c r="Z16" s="16"/>
      <c r="AA16" s="16"/>
    </row>
    <row r="17" spans="1:27" s="14" customFormat="1" ht="14.25" customHeight="1" x14ac:dyDescent="0.25">
      <c r="A17" s="347">
        <v>5</v>
      </c>
      <c r="B17" s="347">
        <v>26</v>
      </c>
      <c r="C17" s="80" t="str">
        <f>VLOOKUP(B17,'Уч юн'!$A$3:$G$780,2,FALSE)</f>
        <v>Ким Никита</v>
      </c>
      <c r="D17" s="146" t="str">
        <f>VLOOKUP(B17,'Уч юн'!$A$3:$G$780,3,FALSE)</f>
        <v>2004</v>
      </c>
      <c r="E17" s="67" t="str">
        <f>VLOOKUP(B17,'Уч юн'!$A$3:$G$780,4,FALSE)</f>
        <v>2</v>
      </c>
      <c r="F17" s="80" t="str">
        <f>VLOOKUP(B17,'Уч юн'!$A$3:$G$780,5,FALSE)</f>
        <v>Сахалинская</v>
      </c>
      <c r="G17" s="154" t="str">
        <f>VLOOKUP(B17,'Уч юн'!$A$3:$G$780,6,FALSE)</f>
        <v xml:space="preserve">СШ  </v>
      </c>
      <c r="H17" s="414">
        <f>K17</f>
        <v>24</v>
      </c>
      <c r="I17" s="78">
        <f>L17</f>
        <v>23.7</v>
      </c>
      <c r="J17" s="348">
        <f>LOOKUP(M17,$T$1:$AA$1,$T$2:$AA$2)</f>
        <v>2</v>
      </c>
      <c r="K17" s="505">
        <v>24</v>
      </c>
      <c r="L17" s="505">
        <v>23.7</v>
      </c>
      <c r="M17" s="506">
        <f>SMALL(K17:L17,1)+0</f>
        <v>23.7</v>
      </c>
      <c r="N17" s="439" t="str">
        <f>VLOOKUP(B17,'Уч юн'!$A$3:$G$780,7,FALSE)</f>
        <v>Рехмонен М.Н.</v>
      </c>
      <c r="O17" s="119">
        <v>1</v>
      </c>
    </row>
    <row r="18" spans="1:27" s="16" customFormat="1" ht="14.25" customHeight="1" x14ac:dyDescent="0.2">
      <c r="A18" s="347">
        <v>6</v>
      </c>
      <c r="B18" s="347">
        <v>441</v>
      </c>
      <c r="C18" s="80" t="str">
        <f>VLOOKUP(B18,'Уч юн'!$A$3:$G$780,2,FALSE)</f>
        <v>Кузнецов Игорь</v>
      </c>
      <c r="D18" s="146" t="str">
        <f>VLOOKUP(B18,'Уч юн'!$A$3:$G$780,3,FALSE)</f>
        <v>2004</v>
      </c>
      <c r="E18" s="67" t="str">
        <f>VLOOKUP(B18,'Уч юн'!$A$3:$G$780,4,FALSE)</f>
        <v>2</v>
      </c>
      <c r="F18" s="80" t="str">
        <f>VLOOKUP(B18,'Уч юн'!$A$3:$G$780,5,FALSE)</f>
        <v>Мурманская</v>
      </c>
      <c r="G18" s="154" t="str">
        <f>VLOOKUP(B18,'Уч юн'!$A$3:$G$780,6,FALSE)</f>
        <v>СШОР№4</v>
      </c>
      <c r="H18" s="414">
        <f>K18</f>
        <v>24.1</v>
      </c>
      <c r="I18" s="78">
        <f>L18</f>
        <v>23.8</v>
      </c>
      <c r="J18" s="348">
        <f>LOOKUP(M18,$T$1:$AA$1,$T$2:$AA$2)</f>
        <v>2</v>
      </c>
      <c r="K18" s="505">
        <v>24.1</v>
      </c>
      <c r="L18" s="505">
        <v>23.8</v>
      </c>
      <c r="M18" s="506">
        <f>SMALL(K18:L18,1)+0</f>
        <v>23.8</v>
      </c>
      <c r="N18" s="439" t="str">
        <f>VLOOKUP(B18,'Уч юн'!$A$3:$G$780,7,FALSE)</f>
        <v>Шаверина Е.Н.</v>
      </c>
      <c r="O18" s="285">
        <v>1</v>
      </c>
      <c r="P18" s="352"/>
      <c r="Q18" s="352"/>
      <c r="R18" s="352"/>
      <c r="S18" s="352"/>
    </row>
    <row r="19" spans="1:27" s="14" customFormat="1" ht="14.25" customHeight="1" x14ac:dyDescent="0.25">
      <c r="A19" s="347">
        <v>7</v>
      </c>
      <c r="B19" s="347">
        <v>289</v>
      </c>
      <c r="C19" s="80" t="str">
        <f>VLOOKUP(B19,'Уч юн'!$A$3:$G$780,2,FALSE)</f>
        <v>Воробьев Никита</v>
      </c>
      <c r="D19" s="146" t="str">
        <f>VLOOKUP(B19,'Уч юн'!$A$3:$G$780,3,FALSE)</f>
        <v>2004</v>
      </c>
      <c r="E19" s="67" t="str">
        <f>VLOOKUP(B19,'Уч юн'!$A$3:$G$780,4,FALSE)</f>
        <v>1</v>
      </c>
      <c r="F19" s="80" t="str">
        <f>VLOOKUP(B19,'Уч юн'!$A$3:$G$780,5,FALSE)</f>
        <v>Саратовская</v>
      </c>
      <c r="G19" s="154" t="str">
        <f>VLOOKUP(B19,'Уч юн'!$A$3:$G$780,6,FALSE)</f>
        <v>ДЮСШ</v>
      </c>
      <c r="H19" s="414">
        <f>K19</f>
        <v>24.4</v>
      </c>
      <c r="I19" s="78">
        <f>L19</f>
        <v>24.4</v>
      </c>
      <c r="J19" s="348">
        <f>LOOKUP(M19,$T$1:$AA$1,$T$2:$AA$2)</f>
        <v>2</v>
      </c>
      <c r="K19" s="505">
        <v>24.4</v>
      </c>
      <c r="L19" s="505">
        <v>24.4</v>
      </c>
      <c r="M19" s="506">
        <f>SMALL(K19:L19,1)+0</f>
        <v>24.4</v>
      </c>
      <c r="N19" s="439" t="str">
        <f>VLOOKUP(B19,'Уч юн'!$A$3:$G$780,7,FALSE)</f>
        <v>Минахметова О.В., Тихненко С.Г.</v>
      </c>
      <c r="O19" s="119">
        <v>1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s="16" customFormat="1" ht="14.25" customHeight="1" x14ac:dyDescent="0.25">
      <c r="A20" s="347">
        <v>8</v>
      </c>
      <c r="B20" s="347">
        <v>38</v>
      </c>
      <c r="C20" s="80" t="str">
        <f>VLOOKUP(B20,'Уч юн'!$A$3:$G$780,2,FALSE)</f>
        <v>Жмакин Артем</v>
      </c>
      <c r="D20" s="146" t="str">
        <f>VLOOKUP(B20,'Уч юн'!$A$3:$G$780,3,FALSE)</f>
        <v>2004</v>
      </c>
      <c r="E20" s="67" t="str">
        <f>VLOOKUP(B20,'Уч юн'!$A$3:$G$780,4,FALSE)</f>
        <v>2</v>
      </c>
      <c r="F20" s="80" t="str">
        <f>VLOOKUP(B20,'Уч юн'!$A$3:$G$780,5,FALSE)</f>
        <v>Курская</v>
      </c>
      <c r="G20" s="154" t="str">
        <f>VLOOKUP(B20,'Уч юн'!$A$3:$G$780,6,FALSE)</f>
        <v>ДЮСШ "Виктория"</v>
      </c>
      <c r="H20" s="414">
        <f>K20</f>
        <v>24.3</v>
      </c>
      <c r="I20" s="78">
        <f>L20</f>
        <v>24.5</v>
      </c>
      <c r="J20" s="348">
        <f>LOOKUP(M20,$T$1:$AA$1,$T$2:$AA$2)</f>
        <v>2</v>
      </c>
      <c r="K20" s="505">
        <v>24.3</v>
      </c>
      <c r="L20" s="505">
        <v>24.5</v>
      </c>
      <c r="M20" s="506">
        <f>SMALL(K20:L20,1)+0</f>
        <v>24.3</v>
      </c>
      <c r="N20" s="439" t="str">
        <f>VLOOKUP(B20,'Уч юн'!$A$3:$G$780,7,FALSE)</f>
        <v>Мещерякова Л.М.</v>
      </c>
      <c r="O20" s="119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6" customFormat="1" ht="14.25" customHeight="1" x14ac:dyDescent="0.25">
      <c r="A21" s="347">
        <v>9</v>
      </c>
      <c r="B21" s="347">
        <v>112</v>
      </c>
      <c r="C21" s="152" t="str">
        <f>VLOOKUP(B21,'Уч юн'!$A$3:$G$780,2,FALSE)</f>
        <v>Прохоров Даниил</v>
      </c>
      <c r="D21" s="146" t="str">
        <f>VLOOKUP(B21,'Уч юн'!$A$3:$G$780,3,FALSE)</f>
        <v>2004</v>
      </c>
      <c r="E21" s="67" t="str">
        <f>VLOOKUP(B21,'Уч юн'!$A$3:$G$780,4,FALSE)</f>
        <v>2</v>
      </c>
      <c r="F21" s="80" t="str">
        <f>VLOOKUP(B21,'Уч юн'!$A$3:$G$780,5,FALSE)</f>
        <v>Свердловская</v>
      </c>
      <c r="G21" s="154" t="str">
        <f>VLOOKUP(B21,'Уч юн'!$A$3:$G$780,6,FALSE)</f>
        <v>ДЮСШ№19</v>
      </c>
      <c r="H21" s="414">
        <f>K21</f>
        <v>24.4</v>
      </c>
      <c r="I21" s="78"/>
      <c r="J21" s="348">
        <f>LOOKUP(M21,$T$1:$AA$1,$T$2:$AA$2)</f>
        <v>2</v>
      </c>
      <c r="K21" s="505">
        <v>24.4</v>
      </c>
      <c r="L21" s="505"/>
      <c r="M21" s="506">
        <f>SMALL(K21:L21,1)+0</f>
        <v>24.4</v>
      </c>
      <c r="N21" s="439" t="str">
        <f>VLOOKUP(B21,'Уч юн'!$A$3:$G$780,7,FALSE)</f>
        <v>Килинкаров Р.М.</v>
      </c>
      <c r="O21" s="119">
        <v>2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16" customFormat="1" ht="14.25" customHeight="1" x14ac:dyDescent="0.25">
      <c r="A22" s="347">
        <v>10</v>
      </c>
      <c r="B22" s="347">
        <v>111</v>
      </c>
      <c r="C22" s="152" t="str">
        <f>VLOOKUP(B22,'Уч юн'!$A$3:$G$780,2,FALSE)</f>
        <v>Мицик Матвей</v>
      </c>
      <c r="D22" s="146" t="str">
        <f>VLOOKUP(B22,'Уч юн'!$A$3:$G$780,3,FALSE)</f>
        <v>2004</v>
      </c>
      <c r="E22" s="67" t="str">
        <f>VLOOKUP(B22,'Уч юн'!$A$3:$G$780,4,FALSE)</f>
        <v>1</v>
      </c>
      <c r="F22" s="80" t="str">
        <f>VLOOKUP(B22,'Уч юн'!$A$3:$G$780,5,FALSE)</f>
        <v>Ярославская</v>
      </c>
      <c r="G22" s="154" t="str">
        <f>VLOOKUP(B22,'Уч юн'!$A$3:$G$780,6,FALSE)</f>
        <v>СШОР№2</v>
      </c>
      <c r="H22" s="414">
        <f>K22</f>
        <v>24.5</v>
      </c>
      <c r="I22" s="78"/>
      <c r="J22" s="348">
        <f>LOOKUP(M22,$T$1:$AA$1,$T$2:$AA$2)</f>
        <v>2</v>
      </c>
      <c r="K22" s="505">
        <v>24.5</v>
      </c>
      <c r="L22" s="505"/>
      <c r="M22" s="506">
        <f>SMALL(K22:L22,1)+0</f>
        <v>24.5</v>
      </c>
      <c r="N22" s="439" t="str">
        <f>VLOOKUP(B22,'Уч юн'!$A$3:$G$780,7,FALSE)</f>
        <v>Мицик Ю.И.</v>
      </c>
      <c r="O22" s="119">
        <v>2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16" customFormat="1" ht="14.25" customHeight="1" x14ac:dyDescent="0.25">
      <c r="A23" s="347">
        <v>10</v>
      </c>
      <c r="B23" s="347">
        <v>383</v>
      </c>
      <c r="C23" s="80" t="str">
        <f>VLOOKUP(B23,'Уч юн'!$A$3:$G$780,2,FALSE)</f>
        <v>Целищев Денис</v>
      </c>
      <c r="D23" s="146" t="str">
        <f>VLOOKUP(B23,'Уч юн'!$A$3:$G$780,3,FALSE)</f>
        <v>2004</v>
      </c>
      <c r="E23" s="67" t="str">
        <f>VLOOKUP(B23,'Уч юн'!$A$3:$G$780,4,FALSE)</f>
        <v>2</v>
      </c>
      <c r="F23" s="80" t="str">
        <f>VLOOKUP(B23,'Уч юн'!$A$3:$G$780,5,FALSE)</f>
        <v>Ульяновская</v>
      </c>
      <c r="G23" s="154" t="str">
        <f>VLOOKUP(B23,'Уч юн'!$A$3:$G$780,6,FALSE)</f>
        <v>ССШОР</v>
      </c>
      <c r="H23" s="414">
        <f>K23</f>
        <v>24.5</v>
      </c>
      <c r="I23" s="78"/>
      <c r="J23" s="348">
        <f>LOOKUP(M23,$T$1:$AA$1,$T$2:$AA$2)</f>
        <v>2</v>
      </c>
      <c r="K23" s="505">
        <v>24.5</v>
      </c>
      <c r="L23" s="505"/>
      <c r="M23" s="506">
        <f>SMALL(K23:L23,1)+0</f>
        <v>24.5</v>
      </c>
      <c r="N23" s="439" t="str">
        <f>VLOOKUP(B23,'Уч юн'!$A$3:$G$780,7,FALSE)</f>
        <v>Михалкины А.В., Е.Е.</v>
      </c>
      <c r="O23" s="119">
        <v>1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s="44" customFormat="1" ht="14.25" customHeight="1" x14ac:dyDescent="0.25">
      <c r="A24" s="347">
        <v>12</v>
      </c>
      <c r="B24" s="347">
        <v>127</v>
      </c>
      <c r="C24" s="80" t="str">
        <f>VLOOKUP(B24,'Уч юн'!$A$3:$G$780,2,FALSE)</f>
        <v>Баулин Владислав</v>
      </c>
      <c r="D24" s="146" t="str">
        <f>VLOOKUP(B24,'Уч юн'!$A$3:$G$780,3,FALSE)</f>
        <v>2004</v>
      </c>
      <c r="E24" s="67" t="str">
        <f>VLOOKUP(B24,'Уч юн'!$A$3:$G$780,4,FALSE)</f>
        <v>3</v>
      </c>
      <c r="F24" s="80" t="str">
        <f>VLOOKUP(B24,'Уч юн'!$A$3:$G$780,5,FALSE)</f>
        <v>Московская</v>
      </c>
      <c r="G24" s="154" t="str">
        <f>VLOOKUP(B24,'Уч юн'!$A$3:$G$780,6,FALSE)</f>
        <v>СШ "Спарта"</v>
      </c>
      <c r="H24" s="414">
        <f>K24</f>
        <v>24.6</v>
      </c>
      <c r="I24" s="78"/>
      <c r="J24" s="348">
        <f>LOOKUP(M24,$T$1:$AA$1,$T$2:$AA$2)</f>
        <v>2</v>
      </c>
      <c r="K24" s="505">
        <v>24.6</v>
      </c>
      <c r="L24" s="505"/>
      <c r="M24" s="506">
        <f>SMALL(K24:L24,1)+0</f>
        <v>24.6</v>
      </c>
      <c r="N24" s="439" t="str">
        <f>VLOOKUP(B24,'Уч юн'!$A$3:$G$780,7,FALSE)</f>
        <v>Краснов В.Н.</v>
      </c>
      <c r="O24" s="119">
        <v>1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s="16" customFormat="1" ht="14.25" customHeight="1" x14ac:dyDescent="0.25">
      <c r="A25" s="347">
        <v>12</v>
      </c>
      <c r="B25" s="347">
        <v>457</v>
      </c>
      <c r="C25" s="80" t="str">
        <f>VLOOKUP(B25,'Уч юн'!$A$3:$G$780,2,FALSE)</f>
        <v>Огурцов Вадим</v>
      </c>
      <c r="D25" s="146" t="str">
        <f>VLOOKUP(B25,'Уч юн'!$A$3:$G$780,3,FALSE)</f>
        <v>2004</v>
      </c>
      <c r="E25" s="67" t="str">
        <f>VLOOKUP(B25,'Уч юн'!$A$3:$G$780,4,FALSE)</f>
        <v>2</v>
      </c>
      <c r="F25" s="80" t="str">
        <f>VLOOKUP(B25,'Уч юн'!$A$3:$G$780,5,FALSE)</f>
        <v>Нижегородская</v>
      </c>
      <c r="G25" s="154" t="str">
        <f>VLOOKUP(B25,'Уч юн'!$A$3:$G$780,6,FALSE)</f>
        <v>ДЮСШ№3</v>
      </c>
      <c r="H25" s="414">
        <f>K25</f>
        <v>24.6</v>
      </c>
      <c r="I25" s="78"/>
      <c r="J25" s="348">
        <f>LOOKUP(M25,$T$1:$AA$1,$T$2:$AA$2)</f>
        <v>2</v>
      </c>
      <c r="K25" s="505">
        <v>24.6</v>
      </c>
      <c r="L25" s="505"/>
      <c r="M25" s="506">
        <f>SMALL(K25:L25,1)+0</f>
        <v>24.6</v>
      </c>
      <c r="N25" s="439" t="str">
        <f>VLOOKUP(B25,'Уч юн'!$A$3:$G$780,7,FALSE)</f>
        <v>Кузнецов А.А.</v>
      </c>
      <c r="O25" s="119">
        <v>1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s="14" customFormat="1" ht="14.25" customHeight="1" x14ac:dyDescent="0.25">
      <c r="A26" s="347">
        <v>14</v>
      </c>
      <c r="B26" s="347">
        <v>377</v>
      </c>
      <c r="C26" s="80" t="str">
        <f>VLOOKUP(B26,'Уч юн'!$A$3:$G$780,2,FALSE)</f>
        <v>Швейгерт Артур</v>
      </c>
      <c r="D26" s="146" t="str">
        <f>VLOOKUP(B26,'Уч юн'!$A$3:$G$780,3,FALSE)</f>
        <v>2004</v>
      </c>
      <c r="E26" s="67" t="str">
        <f>VLOOKUP(B26,'Уч юн'!$A$3:$G$780,4,FALSE)</f>
        <v>2</v>
      </c>
      <c r="F26" s="80" t="str">
        <f>VLOOKUP(B26,'Уч юн'!$A$3:$G$780,5,FALSE)</f>
        <v>Ульяновская</v>
      </c>
      <c r="G26" s="154" t="str">
        <f>VLOOKUP(B26,'Уч юн'!$A$3:$G$780,6,FALSE)</f>
        <v>ССШОР</v>
      </c>
      <c r="H26" s="414">
        <f>K26</f>
        <v>24.7</v>
      </c>
      <c r="I26" s="78"/>
      <c r="J26" s="348">
        <f>LOOKUP(M26,$T$1:$AA$1,$T$2:$AA$2)</f>
        <v>2</v>
      </c>
      <c r="K26" s="505">
        <v>24.7</v>
      </c>
      <c r="L26" s="505"/>
      <c r="M26" s="506">
        <f>SMALL(K26:L26,1)+0</f>
        <v>24.7</v>
      </c>
      <c r="N26" s="439" t="str">
        <f>VLOOKUP(B26,'Уч юн'!$A$3:$G$780,7,FALSE)</f>
        <v>Михалкины А.В., Е.Е.</v>
      </c>
      <c r="O26" s="119">
        <v>1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s="14" customFormat="1" ht="14.25" customHeight="1" x14ac:dyDescent="0.25">
      <c r="A27" s="347">
        <v>14</v>
      </c>
      <c r="B27" s="347">
        <v>300</v>
      </c>
      <c r="C27" s="80" t="str">
        <f>VLOOKUP(B27,'Уч юн'!$A$3:$G$780,2,FALSE)</f>
        <v>Тюмин Владимир</v>
      </c>
      <c r="D27" s="146" t="str">
        <f>VLOOKUP(B27,'Уч юн'!$A$3:$G$780,3,FALSE)</f>
        <v>2004</v>
      </c>
      <c r="E27" s="67" t="str">
        <f>VLOOKUP(B27,'Уч юн'!$A$3:$G$780,4,FALSE)</f>
        <v>2</v>
      </c>
      <c r="F27" s="80" t="str">
        <f>VLOOKUP(B27,'Уч юн'!$A$3:$G$780,5,FALSE)</f>
        <v>Саратовская</v>
      </c>
      <c r="G27" s="154" t="str">
        <f>VLOOKUP(B27,'Уч юн'!$A$3:$G$780,6,FALSE)</f>
        <v>СШОР№6</v>
      </c>
      <c r="H27" s="414">
        <f>K27</f>
        <v>24.7</v>
      </c>
      <c r="I27" s="78"/>
      <c r="J27" s="348">
        <f>LOOKUP(M27,$T$1:$AA$1,$T$2:$AA$2)</f>
        <v>2</v>
      </c>
      <c r="K27" s="505">
        <v>24.7</v>
      </c>
      <c r="L27" s="505"/>
      <c r="M27" s="506">
        <f>SMALL(K27:L27,1)+0</f>
        <v>24.7</v>
      </c>
      <c r="N27" s="439" t="str">
        <f>VLOOKUP(B27,'Уч юн'!$A$3:$G$780,7,FALSE)</f>
        <v>Корюкова Н.И.</v>
      </c>
      <c r="O27" s="119">
        <v>2</v>
      </c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1:27" s="14" customFormat="1" ht="14.25" customHeight="1" x14ac:dyDescent="0.25">
      <c r="A28" s="347">
        <v>14</v>
      </c>
      <c r="B28" s="347">
        <v>669</v>
      </c>
      <c r="C28" s="80" t="str">
        <f>VLOOKUP(B28,'Уч юн'!$A$3:$G$780,2,FALSE)</f>
        <v>Ивахин Егор</v>
      </c>
      <c r="D28" s="146" t="str">
        <f>VLOOKUP(B28,'Уч юн'!$A$3:$G$780,3,FALSE)</f>
        <v>2004</v>
      </c>
      <c r="E28" s="67"/>
      <c r="F28" s="80" t="str">
        <f>VLOOKUP(B28,'Уч юн'!$A$3:$G$780,5,FALSE)</f>
        <v>Пензенская</v>
      </c>
      <c r="G28" s="154" t="str">
        <f>VLOOKUP(B28,'Уч юн'!$A$3:$G$780,6,FALSE)</f>
        <v>СШ№6</v>
      </c>
      <c r="H28" s="414">
        <f>K28</f>
        <v>24.7</v>
      </c>
      <c r="I28" s="78"/>
      <c r="J28" s="348">
        <f>LOOKUP(M28,$T$1:$AA$1,$T$2:$AA$2)</f>
        <v>2</v>
      </c>
      <c r="K28" s="505">
        <v>24.7</v>
      </c>
      <c r="L28" s="505"/>
      <c r="M28" s="506">
        <f>SMALL(K28:L28,1)+0</f>
        <v>24.7</v>
      </c>
      <c r="N28" s="439" t="str">
        <f>VLOOKUP(B28,'Уч юн'!$A$3:$G$780,7,FALSE)</f>
        <v>Дубоносова С.В.</v>
      </c>
      <c r="O28" s="119">
        <v>1</v>
      </c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27" s="14" customFormat="1" ht="14.25" customHeight="1" x14ac:dyDescent="0.25">
      <c r="A29" s="347">
        <v>14</v>
      </c>
      <c r="B29" s="347">
        <v>378</v>
      </c>
      <c r="C29" s="80" t="str">
        <f>VLOOKUP(B29,'Уч юн'!$A$3:$G$780,2,FALSE)</f>
        <v>Незамутдинов Альберт</v>
      </c>
      <c r="D29" s="146" t="str">
        <f>VLOOKUP(B29,'Уч юн'!$A$3:$G$780,3,FALSE)</f>
        <v>2004</v>
      </c>
      <c r="E29" s="67" t="str">
        <f>VLOOKUP(B29,'Уч юн'!$A$3:$G$780,4,FALSE)</f>
        <v>2</v>
      </c>
      <c r="F29" s="80" t="str">
        <f>VLOOKUP(B29,'Уч юн'!$A$3:$G$780,5,FALSE)</f>
        <v>Ульяновская</v>
      </c>
      <c r="G29" s="154" t="str">
        <f>VLOOKUP(B29,'Уч юн'!$A$3:$G$780,6,FALSE)</f>
        <v xml:space="preserve">ССШОР  </v>
      </c>
      <c r="H29" s="414">
        <f>K29</f>
        <v>24.7</v>
      </c>
      <c r="I29" s="78"/>
      <c r="J29" s="348">
        <f>LOOKUP(M29,$T$1:$AA$1,$T$2:$AA$2)</f>
        <v>2</v>
      </c>
      <c r="K29" s="505">
        <v>24.7</v>
      </c>
      <c r="L29" s="505"/>
      <c r="M29" s="506">
        <f>SMALL(K29:L29,1)+0</f>
        <v>24.7</v>
      </c>
      <c r="N29" s="439" t="str">
        <f>VLOOKUP(B29,'Уч юн'!$A$3:$G$780,7,FALSE)</f>
        <v>Михалкины А.В., Е.Е.</v>
      </c>
      <c r="O29" s="119">
        <v>1</v>
      </c>
    </row>
    <row r="30" spans="1:27" s="14" customFormat="1" ht="14.25" customHeight="1" x14ac:dyDescent="0.2">
      <c r="A30" s="347">
        <v>14</v>
      </c>
      <c r="B30" s="347">
        <v>266</v>
      </c>
      <c r="C30" s="80" t="str">
        <f>VLOOKUP(B30,'Уч юн'!$A$3:$G$780,2,FALSE)</f>
        <v>Бирюков Дмитрий</v>
      </c>
      <c r="D30" s="146" t="str">
        <f>VLOOKUP(B30,'Уч юн'!$A$3:$G$780,3,FALSE)</f>
        <v>2004</v>
      </c>
      <c r="E30" s="67" t="str">
        <f>VLOOKUP(B30,'Уч юн'!$A$3:$G$780,4,FALSE)</f>
        <v>3</v>
      </c>
      <c r="F30" s="80" t="str">
        <f>VLOOKUP(B30,'Уч юн'!$A$3:$G$780,5,FALSE)</f>
        <v>Тамбовская</v>
      </c>
      <c r="G30" s="154" t="str">
        <f>VLOOKUP(B30,'Уч юн'!$A$3:$G$780,6,FALSE)</f>
        <v>ДЮСШ№1</v>
      </c>
      <c r="H30" s="414">
        <f>K30</f>
        <v>24.7</v>
      </c>
      <c r="I30" s="78"/>
      <c r="J30" s="348">
        <f>LOOKUP(M30,$T$1:$AA$1,$T$2:$AA$2)</f>
        <v>2</v>
      </c>
      <c r="K30" s="505">
        <v>24.7</v>
      </c>
      <c r="L30" s="505"/>
      <c r="M30" s="506">
        <f>SMALL(K30:L30,1)+0</f>
        <v>24.7</v>
      </c>
      <c r="N30" s="439" t="str">
        <f>VLOOKUP(B30,'Уч юн'!$A$3:$G$780,7,FALSE)</f>
        <v>Ламскова В.Ф.</v>
      </c>
      <c r="O30" s="285">
        <v>1</v>
      </c>
      <c r="P30" s="352"/>
      <c r="Q30" s="352"/>
      <c r="R30" s="352"/>
      <c r="S30" s="352"/>
      <c r="T30" s="16"/>
      <c r="U30" s="16"/>
      <c r="V30" s="16"/>
      <c r="W30" s="16"/>
      <c r="X30" s="16"/>
      <c r="Y30" s="16"/>
      <c r="Z30" s="16"/>
      <c r="AA30" s="16"/>
    </row>
    <row r="31" spans="1:27" s="14" customFormat="1" ht="14.25" customHeight="1" x14ac:dyDescent="0.25">
      <c r="A31" s="347">
        <v>19</v>
      </c>
      <c r="B31" s="347">
        <v>230</v>
      </c>
      <c r="C31" s="80" t="str">
        <f>VLOOKUP(B31,'Уч юн'!$A$3:$G$780,2,FALSE)</f>
        <v>Брездун Игорь</v>
      </c>
      <c r="D31" s="146" t="str">
        <f>VLOOKUP(B31,'Уч юн'!$A$3:$G$780,3,FALSE)</f>
        <v>2004</v>
      </c>
      <c r="E31" s="67" t="str">
        <f>VLOOKUP(B31,'Уч юн'!$A$3:$G$780,4,FALSE)</f>
        <v>2</v>
      </c>
      <c r="F31" s="80" t="str">
        <f>VLOOKUP(B31,'Уч юн'!$A$3:$G$780,5,FALSE)</f>
        <v>Московская</v>
      </c>
      <c r="G31" s="154" t="str">
        <f>VLOOKUP(B31,'Уч юн'!$A$3:$G$780,6,FALSE)</f>
        <v>СШ "Авангард"</v>
      </c>
      <c r="H31" s="414">
        <f>K31</f>
        <v>24.8</v>
      </c>
      <c r="I31" s="78"/>
      <c r="J31" s="348">
        <f>LOOKUP(M31,$T$1:$AA$1,$T$2:$AA$2)</f>
        <v>3</v>
      </c>
      <c r="K31" s="505">
        <v>24.8</v>
      </c>
      <c r="L31" s="505"/>
      <c r="M31" s="506">
        <f>SMALL(K31:L31,1)+0</f>
        <v>24.8</v>
      </c>
      <c r="N31" s="439" t="str">
        <f>VLOOKUP(B31,'Уч юн'!$A$3:$G$780,7,FALSE)</f>
        <v>Полищук И.Б.</v>
      </c>
      <c r="O31" s="119">
        <v>2</v>
      </c>
    </row>
    <row r="32" spans="1:27" s="14" customFormat="1" ht="14.25" customHeight="1" x14ac:dyDescent="0.25">
      <c r="A32" s="347">
        <v>19</v>
      </c>
      <c r="B32" s="347">
        <v>148</v>
      </c>
      <c r="C32" s="80" t="str">
        <f>VLOOKUP(B32,'Уч юн'!$A$3:$G$780,2,FALSE)</f>
        <v>Ярко Тимофей</v>
      </c>
      <c r="D32" s="146" t="str">
        <f>VLOOKUP(B32,'Уч юн'!$A$3:$G$780,3,FALSE)</f>
        <v>2004</v>
      </c>
      <c r="E32" s="67" t="str">
        <f>VLOOKUP(B32,'Уч юн'!$A$3:$G$780,4,FALSE)</f>
        <v>2</v>
      </c>
      <c r="F32" s="80" t="str">
        <f>VLOOKUP(B32,'Уч юн'!$A$3:$G$780,5,FALSE)</f>
        <v>ХМАО-Югра</v>
      </c>
      <c r="G32" s="154" t="str">
        <f>VLOOKUP(B32,'Уч юн'!$A$3:$G$780,6,FALSE)</f>
        <v>СДЮСШОР "Спартак"</v>
      </c>
      <c r="H32" s="414">
        <f>K32</f>
        <v>24.8</v>
      </c>
      <c r="I32" s="78"/>
      <c r="J32" s="348">
        <f>LOOKUP(M32,$T$1:$AA$1,$T$2:$AA$2)</f>
        <v>3</v>
      </c>
      <c r="K32" s="505">
        <v>24.8</v>
      </c>
      <c r="L32" s="505"/>
      <c r="M32" s="506">
        <f>SMALL(K32:L32,1)+0</f>
        <v>24.8</v>
      </c>
      <c r="N32" s="439" t="str">
        <f>VLOOKUP(B32,'Уч юн'!$A$3:$G$780,7,FALSE)</f>
        <v>Пшеничная Т.В.</v>
      </c>
      <c r="O32" s="119">
        <v>1</v>
      </c>
    </row>
    <row r="33" spans="1:27" s="14" customFormat="1" ht="14.25" customHeight="1" x14ac:dyDescent="0.25">
      <c r="A33" s="347">
        <v>21</v>
      </c>
      <c r="B33" s="347">
        <v>110</v>
      </c>
      <c r="C33" s="152" t="str">
        <f>VLOOKUP(B33,'Уч юн'!$A$3:$G$780,2,FALSE)</f>
        <v>Белов Марк</v>
      </c>
      <c r="D33" s="146" t="str">
        <f>VLOOKUP(B33,'Уч юн'!$A$3:$G$780,3,FALSE)</f>
        <v>2004</v>
      </c>
      <c r="E33" s="67" t="str">
        <f>VLOOKUP(B33,'Уч юн'!$A$3:$G$780,4,FALSE)</f>
        <v>2</v>
      </c>
      <c r="F33" s="80" t="str">
        <f>VLOOKUP(B33,'Уч юн'!$A$3:$G$780,5,FALSE)</f>
        <v>Ярославская</v>
      </c>
      <c r="G33" s="154" t="str">
        <f>VLOOKUP(B33,'Уч юн'!$A$3:$G$780,6,FALSE)</f>
        <v>СШОР и адапт.спорт</v>
      </c>
      <c r="H33" s="414">
        <f>K33</f>
        <v>24.9</v>
      </c>
      <c r="I33" s="78"/>
      <c r="J33" s="348">
        <f>LOOKUP(M33,$T$1:$AA$1,$T$2:$AA$2)</f>
        <v>3</v>
      </c>
      <c r="K33" s="505">
        <v>24.9</v>
      </c>
      <c r="L33" s="505"/>
      <c r="M33" s="506">
        <f>SMALL(K33:L33,1)+0</f>
        <v>24.9</v>
      </c>
      <c r="N33" s="439" t="str">
        <f>VLOOKUP(B33,'Уч юн'!$A$3:$G$780,7,FALSE)</f>
        <v>Лыкова О.В., Филинова С.К.</v>
      </c>
      <c r="O33" s="119">
        <v>2</v>
      </c>
    </row>
    <row r="34" spans="1:27" s="14" customFormat="1" ht="14.25" customHeight="1" x14ac:dyDescent="0.25">
      <c r="A34" s="347">
        <v>21</v>
      </c>
      <c r="B34" s="347">
        <v>373</v>
      </c>
      <c r="C34" s="80" t="str">
        <f>VLOOKUP(B34,'Уч юн'!$A$3:$G$780,2,FALSE)</f>
        <v>Забабурин Дмитрий</v>
      </c>
      <c r="D34" s="146" t="str">
        <f>VLOOKUP(B34,'Уч юн'!$A$3:$G$780,3,FALSE)</f>
        <v>2004</v>
      </c>
      <c r="E34" s="67" t="str">
        <f>VLOOKUP(B34,'Уч юн'!$A$3:$G$780,4,FALSE)</f>
        <v>2</v>
      </c>
      <c r="F34" s="80" t="str">
        <f>VLOOKUP(B34,'Уч юн'!$A$3:$G$780,5,FALSE)</f>
        <v>Рязанская</v>
      </c>
      <c r="G34" s="154" t="str">
        <f>VLOOKUP(B34,'Уч юн'!$A$3:$G$780,6,FALSE)</f>
        <v>СШОР "Олимпиец"</v>
      </c>
      <c r="H34" s="414">
        <f>K34</f>
        <v>24.9</v>
      </c>
      <c r="I34" s="78"/>
      <c r="J34" s="348">
        <f>LOOKUP(M34,$T$1:$AA$1,$T$2:$AA$2)</f>
        <v>3</v>
      </c>
      <c r="K34" s="505">
        <v>24.9</v>
      </c>
      <c r="L34" s="505"/>
      <c r="M34" s="506">
        <f>SMALL(K34:L34,1)+0</f>
        <v>24.9</v>
      </c>
      <c r="N34" s="439" t="str">
        <f>VLOOKUP(B34,'Уч юн'!$A$3:$G$780,7,FALSE)</f>
        <v>Куделина Н.М., Трусова Е.А.</v>
      </c>
      <c r="O34" s="119">
        <v>1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s="14" customFormat="1" ht="14.25" customHeight="1" x14ac:dyDescent="0.2">
      <c r="A35" s="347">
        <v>21</v>
      </c>
      <c r="B35" s="347">
        <v>475</v>
      </c>
      <c r="C35" s="152" t="str">
        <f>VLOOKUP(B35,'Уч юн'!$A$3:$G$780,2,FALSE)</f>
        <v>Жигалов Алексей</v>
      </c>
      <c r="D35" s="146" t="str">
        <f>VLOOKUP(B35,'Уч юн'!$A$3:$G$780,3,FALSE)</f>
        <v>2005</v>
      </c>
      <c r="E35" s="67" t="str">
        <f>VLOOKUP(B35,'Уч юн'!$A$3:$G$780,4,FALSE)</f>
        <v>2</v>
      </c>
      <c r="F35" s="80" t="str">
        <f>VLOOKUP(B35,'Уч юн'!$A$3:$G$780,5,FALSE)</f>
        <v>Кировская</v>
      </c>
      <c r="G35" s="154" t="str">
        <f>VLOOKUP(B35,'Уч юн'!$A$3:$G$780,6,FALSE)</f>
        <v>СШ№2</v>
      </c>
      <c r="H35" s="414">
        <f>K35</f>
        <v>24.9</v>
      </c>
      <c r="I35" s="78"/>
      <c r="J35" s="348">
        <f>LOOKUP(M35,$T$1:$AA$1,$T$2:$AA$2)</f>
        <v>3</v>
      </c>
      <c r="K35" s="505">
        <v>24.9</v>
      </c>
      <c r="L35" s="505"/>
      <c r="M35" s="506">
        <f>SMALL(K35:L35,1)+0</f>
        <v>24.9</v>
      </c>
      <c r="N35" s="439" t="str">
        <f>VLOOKUP(B35,'Уч юн'!$A$3:$G$780,7,FALSE)</f>
        <v>Следниковы Е.В., Е.Л.</v>
      </c>
      <c r="O35" s="285">
        <v>1</v>
      </c>
      <c r="P35" s="352"/>
      <c r="Q35" s="352"/>
      <c r="R35" s="352"/>
      <c r="S35" s="352"/>
      <c r="T35" s="59"/>
      <c r="V35" s="40"/>
      <c r="W35" s="16"/>
      <c r="X35" s="16"/>
      <c r="Y35" s="16"/>
      <c r="Z35" s="16"/>
      <c r="AA35" s="16"/>
    </row>
    <row r="36" spans="1:27" s="14" customFormat="1" ht="14.25" customHeight="1" x14ac:dyDescent="0.25">
      <c r="A36" s="347">
        <v>21</v>
      </c>
      <c r="B36" s="347">
        <v>465</v>
      </c>
      <c r="C36" s="152" t="str">
        <f>VLOOKUP(B36,'Уч юн'!$A$3:$G$780,2,FALSE)</f>
        <v>Горелов Кирилл</v>
      </c>
      <c r="D36" s="146" t="str">
        <f>VLOOKUP(B36,'Уч юн'!$A$3:$G$780,3,FALSE)</f>
        <v>2004</v>
      </c>
      <c r="E36" s="67" t="str">
        <f>VLOOKUP(B36,'Уч юн'!$A$3:$G$780,4,FALSE)</f>
        <v>2</v>
      </c>
      <c r="F36" s="80" t="str">
        <f>VLOOKUP(B36,'Уч юн'!$A$3:$G$780,5,FALSE)</f>
        <v>Саратовская</v>
      </c>
      <c r="G36" s="154" t="str">
        <f>VLOOKUP(B36,'Уч юн'!$A$3:$G$780,6,FALSE)</f>
        <v>СШ Юность</v>
      </c>
      <c r="H36" s="414">
        <f>K36</f>
        <v>24.9</v>
      </c>
      <c r="I36" s="78"/>
      <c r="J36" s="348">
        <f>LOOKUP(M36,$T$1:$AA$1,$T$2:$AA$2)</f>
        <v>3</v>
      </c>
      <c r="K36" s="505">
        <v>24.9</v>
      </c>
      <c r="L36" s="505"/>
      <c r="M36" s="506">
        <f>SMALL(K36:L36,1)+0</f>
        <v>24.9</v>
      </c>
      <c r="N36" s="439" t="str">
        <f>VLOOKUP(B36,'Уч юн'!$A$3:$G$780,7,FALSE)</f>
        <v>Тимошенко Е.В.</v>
      </c>
      <c r="O36" s="119">
        <v>1</v>
      </c>
    </row>
    <row r="37" spans="1:27" s="14" customFormat="1" ht="14.25" customHeight="1" x14ac:dyDescent="0.2">
      <c r="A37" s="347">
        <v>25</v>
      </c>
      <c r="B37" s="347">
        <v>476</v>
      </c>
      <c r="C37" s="80" t="str">
        <f>VLOOKUP(B37,'Уч юн'!$A$3:$G$780,2,FALSE)</f>
        <v>Крюков Дмитрий</v>
      </c>
      <c r="D37" s="146" t="str">
        <f>VLOOKUP(B37,'Уч юн'!$A$3:$G$780,3,FALSE)</f>
        <v>2004</v>
      </c>
      <c r="E37" s="67" t="str">
        <f>VLOOKUP(B37,'Уч юн'!$A$3:$G$780,4,FALSE)</f>
        <v>2</v>
      </c>
      <c r="F37" s="80" t="str">
        <f>VLOOKUP(B37,'Уч юн'!$A$3:$G$780,5,FALSE)</f>
        <v>Кировская</v>
      </c>
      <c r="G37" s="154" t="str">
        <f>VLOOKUP(B37,'Уч юн'!$A$3:$G$780,6,FALSE)</f>
        <v>СШ№2</v>
      </c>
      <c r="H37" s="414">
        <f>K37</f>
        <v>25</v>
      </c>
      <c r="I37" s="78"/>
      <c r="J37" s="348">
        <f>LOOKUP(M37,$T$1:$AA$1,$T$2:$AA$2)</f>
        <v>3</v>
      </c>
      <c r="K37" s="505">
        <v>25</v>
      </c>
      <c r="L37" s="505"/>
      <c r="M37" s="506">
        <f>SMALL(K37:L37,1)+0</f>
        <v>25</v>
      </c>
      <c r="N37" s="439" t="str">
        <f>VLOOKUP(B37,'Уч юн'!$A$3:$G$780,7,FALSE)</f>
        <v>Следниковы Е.В., Е.Л.</v>
      </c>
      <c r="O37" s="285">
        <v>2</v>
      </c>
      <c r="P37" s="352"/>
      <c r="Q37" s="352"/>
      <c r="R37" s="352"/>
      <c r="S37" s="352"/>
      <c r="T37" s="16"/>
      <c r="U37" s="16"/>
      <c r="V37" s="16"/>
      <c r="W37" s="16"/>
      <c r="X37" s="16"/>
      <c r="Y37" s="16"/>
      <c r="Z37" s="16"/>
      <c r="AA37" s="16"/>
    </row>
    <row r="38" spans="1:27" s="14" customFormat="1" ht="14.25" customHeight="1" x14ac:dyDescent="0.2">
      <c r="A38" s="347">
        <v>26</v>
      </c>
      <c r="B38" s="347">
        <v>372</v>
      </c>
      <c r="C38" s="80" t="str">
        <f>VLOOKUP(B38,'Уч юн'!$A$3:$G$780,2,FALSE)</f>
        <v>Валентий Павел</v>
      </c>
      <c r="D38" s="146" t="str">
        <f>VLOOKUP(B38,'Уч юн'!$A$3:$G$780,3,FALSE)</f>
        <v>2004</v>
      </c>
      <c r="E38" s="67" t="str">
        <f>VLOOKUP(B38,'Уч юн'!$A$3:$G$780,4,FALSE)</f>
        <v>2</v>
      </c>
      <c r="F38" s="80" t="str">
        <f>VLOOKUP(B38,'Уч юн'!$A$3:$G$780,5,FALSE)</f>
        <v>Рязанская</v>
      </c>
      <c r="G38" s="154" t="str">
        <f>VLOOKUP(B38,'Уч юн'!$A$3:$G$780,6,FALSE)</f>
        <v>СДЮСШОР "Юность"</v>
      </c>
      <c r="H38" s="414">
        <f>K38</f>
        <v>25.1</v>
      </c>
      <c r="I38" s="78"/>
      <c r="J38" s="348">
        <f>LOOKUP(M38,$T$1:$AA$1,$T$2:$AA$2)</f>
        <v>3</v>
      </c>
      <c r="K38" s="505">
        <v>25.1</v>
      </c>
      <c r="L38" s="505"/>
      <c r="M38" s="506">
        <f>SMALL(K38:L38,1)+0</f>
        <v>25.1</v>
      </c>
      <c r="N38" s="439" t="str">
        <f>VLOOKUP(B38,'Уч юн'!$A$3:$G$780,7,FALSE)</f>
        <v>Юкин В.В.</v>
      </c>
      <c r="O38" s="294">
        <v>2</v>
      </c>
      <c r="P38" s="451"/>
      <c r="Q38" s="451"/>
      <c r="R38" s="342"/>
      <c r="S38" s="451"/>
      <c r="T38" s="59"/>
      <c r="V38" s="40"/>
      <c r="W38" s="44"/>
      <c r="X38" s="44"/>
      <c r="Y38" s="44"/>
      <c r="Z38" s="44"/>
      <c r="AA38" s="44"/>
    </row>
    <row r="39" spans="1:27" s="14" customFormat="1" ht="14.25" customHeight="1" x14ac:dyDescent="0.25">
      <c r="A39" s="347">
        <v>26</v>
      </c>
      <c r="B39" s="347">
        <v>427</v>
      </c>
      <c r="C39" s="152" t="str">
        <f>VLOOKUP(B39,'Уч юн'!$A$3:$G$780,2,FALSE)</f>
        <v>Кирилюк Максим</v>
      </c>
      <c r="D39" s="146" t="str">
        <f>VLOOKUP(B39,'Уч юн'!$A$3:$G$780,3,FALSE)</f>
        <v>2004</v>
      </c>
      <c r="E39" s="67" t="str">
        <f>VLOOKUP(B39,'Уч юн'!$A$3:$G$780,4,FALSE)</f>
        <v>3</v>
      </c>
      <c r="F39" s="80" t="str">
        <f>VLOOKUP(B39,'Уч юн'!$A$3:$G$780,5,FALSE)</f>
        <v>Московская</v>
      </c>
      <c r="G39" s="154" t="str">
        <f>VLOOKUP(B39,'Уч юн'!$A$3:$G$780,6,FALSE)</f>
        <v>СШОР "Лидер"</v>
      </c>
      <c r="H39" s="414">
        <f>K39</f>
        <v>25.1</v>
      </c>
      <c r="I39" s="78"/>
      <c r="J39" s="348">
        <f>LOOKUP(M39,$T$1:$AA$1,$T$2:$AA$2)</f>
        <v>3</v>
      </c>
      <c r="K39" s="505">
        <v>25.1</v>
      </c>
      <c r="L39" s="505"/>
      <c r="M39" s="506">
        <f>SMALL(K39:L39,1)+0</f>
        <v>25.1</v>
      </c>
      <c r="N39" s="439" t="str">
        <f>VLOOKUP(B39,'Уч юн'!$A$3:$G$780,7,FALSE)</f>
        <v>Гринько С.В., Л.А.</v>
      </c>
      <c r="O39" s="119">
        <v>2</v>
      </c>
    </row>
    <row r="40" spans="1:27" s="14" customFormat="1" ht="14.25" customHeight="1" x14ac:dyDescent="0.25">
      <c r="A40" s="347">
        <v>28</v>
      </c>
      <c r="B40" s="347">
        <v>17</v>
      </c>
      <c r="C40" s="80" t="str">
        <f>VLOOKUP(B40,'Уч юн'!$A$3:$G$780,2,FALSE)</f>
        <v>Головешко Даниил</v>
      </c>
      <c r="D40" s="146" t="str">
        <f>VLOOKUP(B40,'Уч юн'!$A$3:$G$780,3,FALSE)</f>
        <v>2004</v>
      </c>
      <c r="E40" s="67" t="str">
        <f>VLOOKUP(B40,'Уч юн'!$A$3:$G$780,4,FALSE)</f>
        <v>2</v>
      </c>
      <c r="F40" s="80" t="str">
        <f>VLOOKUP(B40,'Уч юн'!$A$3:$G$780,5,FALSE)</f>
        <v>Ленинградская</v>
      </c>
      <c r="G40" s="154" t="str">
        <f>VLOOKUP(B40,'Уч юн'!$A$3:$G$780,6,FALSE)</f>
        <v>ДЮСШ№1</v>
      </c>
      <c r="H40" s="414">
        <f>K40</f>
        <v>25.3</v>
      </c>
      <c r="I40" s="78"/>
      <c r="J40" s="348">
        <f>LOOKUP(M40,$T$1:$AA$1,$T$2:$AA$2)</f>
        <v>3</v>
      </c>
      <c r="K40" s="505">
        <v>25.3</v>
      </c>
      <c r="L40" s="505"/>
      <c r="M40" s="506">
        <f>SMALL(K40:L40,1)+0</f>
        <v>25.3</v>
      </c>
      <c r="N40" s="439" t="str">
        <f>VLOOKUP(B40,'Уч юн'!$A$3:$G$780,7,FALSE)</f>
        <v>Михайлов В.М.</v>
      </c>
      <c r="O40" s="119">
        <v>1</v>
      </c>
    </row>
    <row r="41" spans="1:27" s="14" customFormat="1" ht="14.25" customHeight="1" x14ac:dyDescent="0.25">
      <c r="A41" s="347">
        <v>29</v>
      </c>
      <c r="B41" s="347">
        <v>95</v>
      </c>
      <c r="C41" s="80" t="str">
        <f>VLOOKUP(B41,'Уч юн'!$A$3:$G$780,2,FALSE)</f>
        <v>Цветков Василий</v>
      </c>
      <c r="D41" s="146" t="str">
        <f>VLOOKUP(B41,'Уч юн'!$A$3:$G$780,3,FALSE)</f>
        <v>2005</v>
      </c>
      <c r="E41" s="67" t="str">
        <f>VLOOKUP(B41,'Уч юн'!$A$3:$G$780,4,FALSE)</f>
        <v>3</v>
      </c>
      <c r="F41" s="80" t="str">
        <f>VLOOKUP(B41,'Уч юн'!$A$3:$G$780,5,FALSE)</f>
        <v>Нижегородская</v>
      </c>
      <c r="G41" s="154" t="str">
        <f>VLOOKUP(B41,'Уч юн'!$A$3:$G$780,6,FALSE)</f>
        <v>ДЮСШ</v>
      </c>
      <c r="H41" s="414">
        <f>K41</f>
        <v>25.4</v>
      </c>
      <c r="I41" s="78"/>
      <c r="J41" s="348">
        <f>LOOKUP(M41,$T$1:$AA$1,$T$2:$AA$2)</f>
        <v>3</v>
      </c>
      <c r="K41" s="505">
        <v>25.4</v>
      </c>
      <c r="L41" s="505"/>
      <c r="M41" s="506">
        <f>SMALL(K41:L41,1)+0</f>
        <v>25.4</v>
      </c>
      <c r="N41" s="439" t="str">
        <f>VLOOKUP(B41,'Уч юн'!$A$3:$G$780,7,FALSE)</f>
        <v>Кувакина Н.Р.</v>
      </c>
      <c r="O41" s="119">
        <v>2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s="14" customFormat="1" ht="14.25" customHeight="1" x14ac:dyDescent="0.25">
      <c r="A42" s="347">
        <v>30</v>
      </c>
      <c r="B42" s="347">
        <v>390</v>
      </c>
      <c r="C42" s="152" t="str">
        <f>VLOOKUP(B42,'Уч юн'!$A$3:$G$780,2,FALSE)</f>
        <v>Сидехменов Александр</v>
      </c>
      <c r="D42" s="146" t="str">
        <f>VLOOKUP(B42,'Уч юн'!$A$3:$G$780,3,FALSE)</f>
        <v>2004</v>
      </c>
      <c r="E42" s="67" t="str">
        <f>VLOOKUP(B42,'Уч юн'!$A$3:$G$780,4,FALSE)</f>
        <v>3</v>
      </c>
      <c r="F42" s="80" t="str">
        <f>VLOOKUP(B42,'Уч юн'!$A$3:$G$780,5,FALSE)</f>
        <v>Ульяновская</v>
      </c>
      <c r="G42" s="154" t="str">
        <f>VLOOKUP(B42,'Уч юн'!$A$3:$G$780,6,FALSE)</f>
        <v>ССШОР по л/а</v>
      </c>
      <c r="H42" s="414">
        <f>K42</f>
        <v>25.5</v>
      </c>
      <c r="I42" s="78"/>
      <c r="J42" s="348">
        <f>LOOKUP(M42,$T$1:$AA$1,$T$2:$AA$2)</f>
        <v>3</v>
      </c>
      <c r="K42" s="505">
        <v>25.5</v>
      </c>
      <c r="L42" s="505"/>
      <c r="M42" s="506">
        <f>SMALL(K42:L42,1)+0</f>
        <v>25.5</v>
      </c>
      <c r="N42" s="439" t="str">
        <f>VLOOKUP(B42,'Уч юн'!$A$3:$G$780,7,FALSE)</f>
        <v>Минюкевич М.В.</v>
      </c>
      <c r="O42" s="119">
        <v>3</v>
      </c>
    </row>
    <row r="43" spans="1:27" s="14" customFormat="1" ht="14.25" customHeight="1" x14ac:dyDescent="0.25">
      <c r="A43" s="347">
        <v>30</v>
      </c>
      <c r="B43" s="347">
        <v>250</v>
      </c>
      <c r="C43" s="80" t="str">
        <f>VLOOKUP(B43,'Уч юн'!$A$3:$G$780,2,FALSE)</f>
        <v>Кочелев Илья</v>
      </c>
      <c r="D43" s="146" t="str">
        <f>VLOOKUP(B43,'Уч юн'!$A$3:$G$780,3,FALSE)</f>
        <v>2004</v>
      </c>
      <c r="E43" s="67" t="str">
        <f>VLOOKUP(B43,'Уч юн'!$A$3:$G$780,4,FALSE)</f>
        <v>3</v>
      </c>
      <c r="F43" s="80" t="str">
        <f>VLOOKUP(B43,'Уч юн'!$A$3:$G$780,5,FALSE)</f>
        <v>Нижегородская</v>
      </c>
      <c r="G43" s="154" t="str">
        <f>VLOOKUP(B43,'Уч юн'!$A$3:$G$780,6,FALSE)</f>
        <v>КСШОР№1</v>
      </c>
      <c r="H43" s="414">
        <f>K43</f>
        <v>25.5</v>
      </c>
      <c r="I43" s="78"/>
      <c r="J43" s="348">
        <f>LOOKUP(M43,$T$1:$AA$1,$T$2:$AA$2)</f>
        <v>3</v>
      </c>
      <c r="K43" s="505">
        <v>25.5</v>
      </c>
      <c r="L43" s="505"/>
      <c r="M43" s="506">
        <f>SMALL(K43:L43,1)+0</f>
        <v>25.5</v>
      </c>
      <c r="N43" s="439" t="str">
        <f>VLOOKUP(B43,'Уч юн'!$A$3:$G$780,7,FALSE)</f>
        <v>Седова Н.А.</v>
      </c>
      <c r="O43" s="119">
        <v>2</v>
      </c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</row>
    <row r="44" spans="1:27" s="16" customFormat="1" ht="14.25" customHeight="1" x14ac:dyDescent="0.25">
      <c r="A44" s="347">
        <v>32</v>
      </c>
      <c r="B44" s="347">
        <v>100</v>
      </c>
      <c r="C44" s="80" t="str">
        <f>VLOOKUP(B44,'Уч юн'!$A$3:$G$780,2,FALSE)</f>
        <v>Вторушкин Владислав</v>
      </c>
      <c r="D44" s="146" t="str">
        <f>VLOOKUP(B44,'Уч юн'!$A$3:$G$780,3,FALSE)</f>
        <v>2004</v>
      </c>
      <c r="E44" s="67" t="str">
        <f>VLOOKUP(B44,'Уч юн'!$A$3:$G$780,4,FALSE)</f>
        <v>2</v>
      </c>
      <c r="F44" s="80" t="str">
        <f>VLOOKUP(B44,'Уч юн'!$A$3:$G$780,5,FALSE)</f>
        <v>Оренбургская</v>
      </c>
      <c r="G44" s="154" t="str">
        <f>VLOOKUP(B44,'Уч юн'!$A$3:$G$780,6,FALSE)</f>
        <v>Ташлинская ДЮСШ</v>
      </c>
      <c r="H44" s="414">
        <f>K44</f>
        <v>25.6</v>
      </c>
      <c r="I44" s="78"/>
      <c r="J44" s="348">
        <f>LOOKUP(M44,$T$1:$AA$1,$T$2:$AA$2)</f>
        <v>3</v>
      </c>
      <c r="K44" s="505">
        <v>25.6</v>
      </c>
      <c r="L44" s="505"/>
      <c r="M44" s="506">
        <f>SMALL(K44:L44,1)+0</f>
        <v>25.6</v>
      </c>
      <c r="N44" s="439" t="str">
        <f>VLOOKUP(B44,'Уч юн'!$A$3:$G$780,7,FALSE)</f>
        <v>Тумакова И.В.</v>
      </c>
      <c r="O44" s="119">
        <v>3</v>
      </c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1:27" s="16" customFormat="1" ht="14.25" customHeight="1" x14ac:dyDescent="0.25">
      <c r="A45" s="347">
        <v>32</v>
      </c>
      <c r="B45" s="347">
        <v>346</v>
      </c>
      <c r="C45" s="152" t="str">
        <f>VLOOKUP(B45,'Уч юн'!$A$3:$G$780,2,FALSE)</f>
        <v>Копнев Кирилл</v>
      </c>
      <c r="D45" s="146" t="str">
        <f>VLOOKUP(B45,'Уч юн'!$A$3:$G$780,3,FALSE)</f>
        <v>2005</v>
      </c>
      <c r="E45" s="67" t="str">
        <f>VLOOKUP(B45,'Уч юн'!$A$3:$G$780,4,FALSE)</f>
        <v>3</v>
      </c>
      <c r="F45" s="80" t="str">
        <f>VLOOKUP(B45,'Уч юн'!$A$3:$G$780,5,FALSE)</f>
        <v>Московская</v>
      </c>
      <c r="G45" s="154" t="str">
        <f>VLOOKUP(B45,'Уч юн'!$A$3:$G$780,6,FALSE)</f>
        <v>ДЮСШ</v>
      </c>
      <c r="H45" s="414">
        <f>K45</f>
        <v>25.6</v>
      </c>
      <c r="I45" s="78"/>
      <c r="J45" s="348">
        <f>LOOKUP(M45,$T$1:$AA$1,$T$2:$AA$2)</f>
        <v>3</v>
      </c>
      <c r="K45" s="505">
        <v>25.6</v>
      </c>
      <c r="L45" s="505"/>
      <c r="M45" s="506">
        <f>SMALL(K45:L45,1)+0</f>
        <v>25.6</v>
      </c>
      <c r="N45" s="439" t="str">
        <f>VLOOKUP(B45,'Уч юн'!$A$3:$G$780,7,FALSE)</f>
        <v>Мехтиев Р.Д.</v>
      </c>
      <c r="O45" s="119">
        <v>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s="16" customFormat="1" ht="14.25" customHeight="1" x14ac:dyDescent="0.25">
      <c r="A46" s="347">
        <v>32</v>
      </c>
      <c r="B46" s="347">
        <v>480</v>
      </c>
      <c r="C46" s="367" t="str">
        <f>VLOOKUP(B46,'Уч юн'!$A$3:$G$780,2,FALSE)</f>
        <v>Носков Клим</v>
      </c>
      <c r="D46" s="146" t="str">
        <f>VLOOKUP(B46,'Уч юн'!$A$3:$G$780,3,FALSE)</f>
        <v>2004</v>
      </c>
      <c r="E46" s="67" t="str">
        <f>VLOOKUP(B46,'Уч юн'!$A$3:$G$780,4,FALSE)</f>
        <v>2</v>
      </c>
      <c r="F46" s="80" t="str">
        <f>VLOOKUP(B46,'Уч юн'!$A$3:$G$780,5,FALSE)</f>
        <v>Кировская</v>
      </c>
      <c r="G46" s="154" t="str">
        <f>VLOOKUP(B46,'Уч юн'!$A$3:$G$780,6,FALSE)</f>
        <v>СШ№2</v>
      </c>
      <c r="H46" s="414">
        <f>K46</f>
        <v>25.6</v>
      </c>
      <c r="I46" s="78"/>
      <c r="J46" s="348">
        <f>LOOKUP(M46,$T$1:$AA$1,$T$2:$AA$2)</f>
        <v>3</v>
      </c>
      <c r="K46" s="505">
        <v>25.6</v>
      </c>
      <c r="L46" s="505"/>
      <c r="M46" s="506">
        <f>SMALL(K46:L46,1)+0</f>
        <v>25.6</v>
      </c>
      <c r="N46" s="439" t="str">
        <f>VLOOKUP(B46,'Уч юн'!$A$3:$G$780,7,FALSE)</f>
        <v>Рябова Э.Б.</v>
      </c>
      <c r="O46" s="269">
        <v>1</v>
      </c>
      <c r="P46" s="381"/>
      <c r="Q46" s="381"/>
      <c r="R46" s="381"/>
      <c r="S46" s="381"/>
    </row>
    <row r="47" spans="1:27" s="16" customFormat="1" ht="14.25" customHeight="1" x14ac:dyDescent="0.25">
      <c r="A47" s="347">
        <v>35</v>
      </c>
      <c r="B47" s="347">
        <v>711</v>
      </c>
      <c r="C47" s="152" t="str">
        <f>VLOOKUP(B47,'Уч юн'!$A$3:$G$780,2,FALSE)</f>
        <v>Демидов Илья</v>
      </c>
      <c r="D47" s="146" t="str">
        <f>VLOOKUP(B47,'Уч юн'!$A$3:$G$780,3,FALSE)</f>
        <v>2005</v>
      </c>
      <c r="E47" s="67" t="str">
        <f>VLOOKUP(B47,'Уч юн'!$A$3:$G$780,4,FALSE)</f>
        <v>3</v>
      </c>
      <c r="F47" s="80" t="str">
        <f>VLOOKUP(B47,'Уч юн'!$A$3:$G$780,5,FALSE)</f>
        <v>Пензенская</v>
      </c>
      <c r="G47" s="154" t="str">
        <f>VLOOKUP(B47,'Уч юн'!$A$3:$G$780,6,FALSE)</f>
        <v>ДЮСШ Кузнецкого</v>
      </c>
      <c r="H47" s="414">
        <f>K47</f>
        <v>25.8</v>
      </c>
      <c r="I47" s="78"/>
      <c r="J47" s="348">
        <f>LOOKUP(M47,$T$1:$AA$1,$T$2:$AA$2)</f>
        <v>3</v>
      </c>
      <c r="K47" s="505">
        <v>25.8</v>
      </c>
      <c r="L47" s="505"/>
      <c r="M47" s="506">
        <f>SMALL(K47:L47,1)+0</f>
        <v>25.8</v>
      </c>
      <c r="N47" s="439" t="str">
        <f>VLOOKUP(B47,'Уч юн'!$A$3:$G$780,7,FALSE)</f>
        <v>Царьков А.В.</v>
      </c>
      <c r="O47" s="119">
        <v>2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s="44" customFormat="1" ht="14.25" customHeight="1" x14ac:dyDescent="0.25">
      <c r="A48" s="347">
        <v>35</v>
      </c>
      <c r="B48" s="347">
        <v>261</v>
      </c>
      <c r="C48" s="80" t="str">
        <f>VLOOKUP(B48,'Уч юн'!$A$3:$G$780,2,FALSE)</f>
        <v>Мавлютов Михаил</v>
      </c>
      <c r="D48" s="146" t="str">
        <f>VLOOKUP(B48,'Уч юн'!$A$3:$G$780,3,FALSE)</f>
        <v>2005</v>
      </c>
      <c r="E48" s="67" t="str">
        <f>VLOOKUP(B48,'Уч юн'!$A$3:$G$780,4,FALSE)</f>
        <v>3</v>
      </c>
      <c r="F48" s="80" t="str">
        <f>VLOOKUP(B48,'Уч юн'!$A$3:$G$780,5,FALSE)</f>
        <v>Тамбовская</v>
      </c>
      <c r="G48" s="154" t="str">
        <f>VLOOKUP(B48,'Уч юн'!$A$3:$G$780,6,FALSE)</f>
        <v>ДЮСШ№1</v>
      </c>
      <c r="H48" s="414">
        <f>K48</f>
        <v>25.8</v>
      </c>
      <c r="I48" s="78"/>
      <c r="J48" s="348">
        <f>LOOKUP(M48,$T$1:$AA$1,$T$2:$AA$2)</f>
        <v>3</v>
      </c>
      <c r="K48" s="505">
        <v>25.8</v>
      </c>
      <c r="L48" s="505"/>
      <c r="M48" s="506">
        <f>SMALL(K48:L48,1)+0</f>
        <v>25.8</v>
      </c>
      <c r="N48" s="439" t="str">
        <f>VLOOKUP(B48,'Уч юн'!$A$3:$G$780,7,FALSE)</f>
        <v>Ламскова В.Ф.</v>
      </c>
      <c r="O48" s="119">
        <v>2</v>
      </c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:27" s="14" customFormat="1" ht="14.25" customHeight="1" x14ac:dyDescent="0.25">
      <c r="A49" s="347">
        <v>35</v>
      </c>
      <c r="B49" s="347">
        <v>25</v>
      </c>
      <c r="C49" s="152" t="str">
        <f>VLOOKUP(B49,'Уч юн'!$A$3:$G$780,2,FALSE)</f>
        <v>Игнатченко Максим</v>
      </c>
      <c r="D49" s="146" t="str">
        <f>VLOOKUP(B49,'Уч юн'!$A$3:$G$780,3,FALSE)</f>
        <v>2005</v>
      </c>
      <c r="E49" s="67" t="str">
        <f>VLOOKUP(B49,'Уч юн'!$A$3:$G$780,4,FALSE)</f>
        <v>2</v>
      </c>
      <c r="F49" s="80" t="str">
        <f>VLOOKUP(B49,'Уч юн'!$A$3:$G$780,5,FALSE)</f>
        <v>Сахалинская</v>
      </c>
      <c r="G49" s="154" t="str">
        <f>VLOOKUP(B49,'Уч юн'!$A$3:$G$780,6,FALSE)</f>
        <v>СШ ЛВС им. Комнацкого</v>
      </c>
      <c r="H49" s="414">
        <f>K49</f>
        <v>25.8</v>
      </c>
      <c r="I49" s="78"/>
      <c r="J49" s="348">
        <f>LOOKUP(M49,$T$1:$AA$1,$T$2:$AA$2)</f>
        <v>3</v>
      </c>
      <c r="K49" s="505">
        <v>25.8</v>
      </c>
      <c r="L49" s="505"/>
      <c r="M49" s="506">
        <f>SMALL(K49:L49,1)+0</f>
        <v>25.8</v>
      </c>
      <c r="N49" s="439" t="str">
        <f>VLOOKUP(B49,'Уч юн'!$A$3:$G$780,7,FALSE)</f>
        <v>Крымский К.А.</v>
      </c>
      <c r="O49" s="119">
        <v>2</v>
      </c>
    </row>
    <row r="50" spans="1:27" s="14" customFormat="1" ht="14.25" customHeight="1" x14ac:dyDescent="0.25">
      <c r="A50" s="347">
        <v>38</v>
      </c>
      <c r="B50" s="347">
        <v>692</v>
      </c>
      <c r="C50" s="80" t="str">
        <f>VLOOKUP(B50,'Уч юн'!$A$3:$G$780,2,FALSE)</f>
        <v>Кольцов Никита</v>
      </c>
      <c r="D50" s="146" t="str">
        <f>VLOOKUP(B50,'Уч юн'!$A$3:$G$780,3,FALSE)</f>
        <v>2004</v>
      </c>
      <c r="E50" s="67" t="str">
        <f>VLOOKUP(B50,'Уч юн'!$A$3:$G$780,4,FALSE)</f>
        <v>3</v>
      </c>
      <c r="F50" s="80" t="str">
        <f>VLOOKUP(B50,'Уч юн'!$A$3:$G$780,5,FALSE)</f>
        <v>Пензенская</v>
      </c>
      <c r="G50" s="154" t="str">
        <f>VLOOKUP(B50,'Уч юн'!$A$3:$G$780,6,FALSE)</f>
        <v>КСШОР</v>
      </c>
      <c r="H50" s="414">
        <f>K50</f>
        <v>26</v>
      </c>
      <c r="I50" s="78"/>
      <c r="J50" s="348">
        <f>LOOKUP(M50,$T$1:$AA$1,$T$2:$AA$2)</f>
        <v>3</v>
      </c>
      <c r="K50" s="505">
        <v>26</v>
      </c>
      <c r="L50" s="505"/>
      <c r="M50" s="506">
        <f>SMALL(K50:L50,1)+0</f>
        <v>26</v>
      </c>
      <c r="N50" s="439" t="str">
        <f>VLOOKUP(B50,'Уч юн'!$A$3:$G$780,7,FALSE)</f>
        <v>Конова Т.В.</v>
      </c>
      <c r="O50" s="119">
        <v>2</v>
      </c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s="14" customFormat="1" ht="14.25" customHeight="1" x14ac:dyDescent="0.2">
      <c r="A51" s="347">
        <v>38</v>
      </c>
      <c r="B51" s="347">
        <v>676</v>
      </c>
      <c r="C51" s="80" t="str">
        <f>VLOOKUP(B51,'Уч юн'!$A$3:$G$780,2,FALSE)</f>
        <v>Свешников Данила</v>
      </c>
      <c r="D51" s="146" t="str">
        <f>VLOOKUP(B51,'Уч юн'!$A$3:$G$780,3,FALSE)</f>
        <v>2004</v>
      </c>
      <c r="E51" s="67" t="str">
        <f>VLOOKUP(B51,'Уч юн'!$A$3:$G$780,4,FALSE)</f>
        <v>1ю</v>
      </c>
      <c r="F51" s="80" t="str">
        <f>VLOOKUP(B51,'Уч юн'!$A$3:$G$780,5,FALSE)</f>
        <v>Пензенская</v>
      </c>
      <c r="G51" s="154" t="str">
        <f>VLOOKUP(B51,'Уч юн'!$A$3:$G$780,6,FALSE)</f>
        <v>КСШОР</v>
      </c>
      <c r="H51" s="414">
        <f>K51</f>
        <v>26</v>
      </c>
      <c r="I51" s="78"/>
      <c r="J51" s="348">
        <f>LOOKUP(M51,$T$1:$AA$1,$T$2:$AA$2)</f>
        <v>3</v>
      </c>
      <c r="K51" s="505">
        <v>26</v>
      </c>
      <c r="L51" s="505"/>
      <c r="M51" s="506">
        <f>SMALL(K51:L51,1)+0</f>
        <v>26</v>
      </c>
      <c r="N51" s="439" t="str">
        <f>VLOOKUP(B51,'Уч юн'!$A$3:$G$780,7,FALSE)</f>
        <v>Андреев В.В., Кузнецов В.Б.</v>
      </c>
      <c r="O51" s="294">
        <v>3</v>
      </c>
      <c r="P51" s="451"/>
      <c r="Q51" s="451"/>
      <c r="R51" s="342"/>
      <c r="S51" s="451"/>
      <c r="T51" s="59"/>
      <c r="V51" s="40"/>
      <c r="W51" s="44"/>
      <c r="X51" s="44"/>
      <c r="Y51" s="44"/>
      <c r="Z51" s="44"/>
      <c r="AA51" s="44"/>
    </row>
    <row r="52" spans="1:27" s="14" customFormat="1" ht="14.25" customHeight="1" x14ac:dyDescent="0.2">
      <c r="A52" s="347">
        <v>40</v>
      </c>
      <c r="B52" s="347">
        <v>103</v>
      </c>
      <c r="C52" s="80" t="str">
        <f>VLOOKUP(B52,'Уч юн'!$A$3:$G$780,2,FALSE)</f>
        <v>Гурин Дмитрий</v>
      </c>
      <c r="D52" s="146" t="str">
        <f>VLOOKUP(B52,'Уч юн'!$A$3:$G$780,3,FALSE)</f>
        <v>2004</v>
      </c>
      <c r="E52" s="67" t="str">
        <f>VLOOKUP(B52,'Уч юн'!$A$3:$G$780,4,FALSE)</f>
        <v>2</v>
      </c>
      <c r="F52" s="80" t="str">
        <f>VLOOKUP(B52,'Уч юн'!$A$3:$G$780,5,FALSE)</f>
        <v>Свердловская</v>
      </c>
      <c r="G52" s="154" t="str">
        <f>VLOOKUP(B52,'Уч юн'!$A$3:$G$780,6,FALSE)</f>
        <v>ДЮСШ "Олимп"</v>
      </c>
      <c r="H52" s="414">
        <f>K52</f>
        <v>26.1</v>
      </c>
      <c r="I52" s="78"/>
      <c r="J52" s="348">
        <f>LOOKUP(M52,$T$1:$AA$1,$T$2:$AA$2)</f>
        <v>3</v>
      </c>
      <c r="K52" s="505">
        <v>26.1</v>
      </c>
      <c r="L52" s="505"/>
      <c r="M52" s="506">
        <f>SMALL(K52:L52,1)+0</f>
        <v>26.1</v>
      </c>
      <c r="N52" s="439" t="str">
        <f>VLOOKUP(B52,'Уч юн'!$A$3:$G$780,7,FALSE)</f>
        <v>Рязанов В.И.</v>
      </c>
      <c r="O52" s="294">
        <v>2</v>
      </c>
      <c r="P52" s="451"/>
      <c r="Q52" s="451"/>
      <c r="R52" s="342"/>
      <c r="S52" s="451"/>
      <c r="T52" s="59"/>
      <c r="V52" s="40"/>
      <c r="W52" s="44"/>
      <c r="X52" s="44"/>
      <c r="Y52" s="44"/>
      <c r="Z52" s="44"/>
      <c r="AA52" s="44"/>
    </row>
    <row r="53" spans="1:27" s="14" customFormat="1" ht="14.25" customHeight="1" x14ac:dyDescent="0.25">
      <c r="A53" s="347">
        <v>41</v>
      </c>
      <c r="B53" s="347">
        <v>370</v>
      </c>
      <c r="C53" s="80" t="str">
        <f>VLOOKUP(B53,'Уч юн'!$A$3:$G$780,2,FALSE)</f>
        <v>Трусенков Максим</v>
      </c>
      <c r="D53" s="146" t="str">
        <f>VLOOKUP(B53,'Уч юн'!$A$3:$G$780,3,FALSE)</f>
        <v>2004</v>
      </c>
      <c r="E53" s="67" t="str">
        <f>VLOOKUP(B53,'Уч юн'!$A$3:$G$780,4,FALSE)</f>
        <v>2</v>
      </c>
      <c r="F53" s="80" t="str">
        <f>VLOOKUP(B53,'Уч юн'!$A$3:$G$780,5,FALSE)</f>
        <v>Рязанская</v>
      </c>
      <c r="G53" s="154" t="str">
        <f>VLOOKUP(B53,'Уч юн'!$A$3:$G$780,6,FALSE)</f>
        <v>СДЮСШОР "Юность"</v>
      </c>
      <c r="H53" s="414">
        <f>K53</f>
        <v>26.1</v>
      </c>
      <c r="I53" s="78"/>
      <c r="J53" s="348">
        <f>LOOKUP(M53,$T$1:$AA$1,$T$2:$AA$2)</f>
        <v>3</v>
      </c>
      <c r="K53" s="505">
        <v>26.1</v>
      </c>
      <c r="L53" s="505"/>
      <c r="M53" s="506">
        <f>SMALL(K53:L53,1)+0</f>
        <v>26.1</v>
      </c>
      <c r="N53" s="439" t="str">
        <f>VLOOKUP(B53,'Уч юн'!$A$3:$G$780,7,FALSE)</f>
        <v>Юкин В.В., Трусова Е.А.</v>
      </c>
      <c r="O53" s="119">
        <v>3</v>
      </c>
    </row>
    <row r="54" spans="1:27" s="14" customFormat="1" ht="14.25" customHeight="1" x14ac:dyDescent="0.25">
      <c r="A54" s="347">
        <v>42</v>
      </c>
      <c r="B54" s="347">
        <v>638</v>
      </c>
      <c r="C54" s="80" t="str">
        <f>VLOOKUP(B54,'Уч юн'!$A$3:$G$780,2,FALSE)</f>
        <v>Яковлев Дмитрий</v>
      </c>
      <c r="D54" s="146" t="str">
        <f>VLOOKUP(B54,'Уч юн'!$A$3:$G$780,3,FALSE)</f>
        <v>2004</v>
      </c>
      <c r="E54" s="67" t="str">
        <f>VLOOKUP(B54,'Уч юн'!$A$3:$G$780,4,FALSE)</f>
        <v>3</v>
      </c>
      <c r="F54" s="80" t="str">
        <f>VLOOKUP(B54,'Уч юн'!$A$3:$G$780,5,FALSE)</f>
        <v>Пензенская</v>
      </c>
      <c r="G54" s="154" t="str">
        <f>VLOOKUP(B54,'Уч юн'!$A$3:$G$780,6,FALSE)</f>
        <v>СШ№6, Лицей №73</v>
      </c>
      <c r="H54" s="414">
        <f>K54</f>
        <v>26.2</v>
      </c>
      <c r="I54" s="78"/>
      <c r="J54" s="348">
        <f>LOOKUP(M54,$T$1:$AA$1,$T$2:$AA$2)</f>
        <v>3</v>
      </c>
      <c r="K54" s="505">
        <v>26.2</v>
      </c>
      <c r="L54" s="505"/>
      <c r="M54" s="506">
        <f>SMALL(K54:L54,1)+0</f>
        <v>26.2</v>
      </c>
      <c r="N54" s="439" t="str">
        <f>VLOOKUP(B54,'Уч юн'!$A$3:$G$780,7,FALSE)</f>
        <v>Красновы К.И., Р.Б.</v>
      </c>
      <c r="O54" s="119">
        <v>3</v>
      </c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 s="14" customFormat="1" ht="14.25" customHeight="1" x14ac:dyDescent="0.25">
      <c r="A55" s="347">
        <v>42</v>
      </c>
      <c r="B55" s="347">
        <v>416</v>
      </c>
      <c r="C55" s="152" t="str">
        <f>VLOOKUP(B55,'Уч юн'!$A$3:$G$780,2,FALSE)</f>
        <v>Рудой Аркадий</v>
      </c>
      <c r="D55" s="146" t="str">
        <f>VLOOKUP(B55,'Уч юн'!$A$3:$G$780,3,FALSE)</f>
        <v>2005</v>
      </c>
      <c r="E55" s="67" t="str">
        <f>VLOOKUP(B55,'Уч юн'!$A$3:$G$780,4,FALSE)</f>
        <v>1ю</v>
      </c>
      <c r="F55" s="80" t="str">
        <f>VLOOKUP(B55,'Уч юн'!$A$3:$G$780,5,FALSE)</f>
        <v>Московская</v>
      </c>
      <c r="G55" s="154" t="str">
        <f>VLOOKUP(B55,'Уч юн'!$A$3:$G$780,6,FALSE)</f>
        <v>СШОР "Лидер"</v>
      </c>
      <c r="H55" s="414">
        <f>K55</f>
        <v>26.2</v>
      </c>
      <c r="I55" s="78"/>
      <c r="J55" s="348">
        <f>LOOKUP(M55,$T$1:$AA$1,$T$2:$AA$2)</f>
        <v>3</v>
      </c>
      <c r="K55" s="505">
        <v>26.2</v>
      </c>
      <c r="L55" s="505"/>
      <c r="M55" s="506">
        <f>SMALL(K55:L55,1)+0</f>
        <v>26.2</v>
      </c>
      <c r="N55" s="439" t="str">
        <f>VLOOKUP(B55,'Уч юн'!$A$3:$G$780,7,FALSE)</f>
        <v>Магницкий М.В.</v>
      </c>
      <c r="O55" s="119">
        <v>3</v>
      </c>
    </row>
    <row r="56" spans="1:27" s="14" customFormat="1" ht="14.25" customHeight="1" x14ac:dyDescent="0.25">
      <c r="A56" s="347">
        <v>44</v>
      </c>
      <c r="B56" s="347">
        <v>666</v>
      </c>
      <c r="C56" s="80" t="str">
        <f>VLOOKUP(B56,'Уч юн'!$A$3:$G$780,2,FALSE)</f>
        <v>Гуськов Тимофей</v>
      </c>
      <c r="D56" s="146" t="str">
        <f>VLOOKUP(B56,'Уч юн'!$A$3:$G$780,3,FALSE)</f>
        <v>2004</v>
      </c>
      <c r="E56" s="67" t="str">
        <f>VLOOKUP(B56,'Уч юн'!$A$3:$G$780,4,FALSE)</f>
        <v>3</v>
      </c>
      <c r="F56" s="80" t="str">
        <f>VLOOKUP(B56,'Уч юн'!$A$3:$G$780,5,FALSE)</f>
        <v>Пензенская</v>
      </c>
      <c r="G56" s="154" t="str">
        <f>VLOOKUP(B56,'Уч юн'!$A$3:$G$780,6,FALSE)</f>
        <v>СШ№6</v>
      </c>
      <c r="H56" s="414">
        <f>K56</f>
        <v>26.3</v>
      </c>
      <c r="I56" s="78"/>
      <c r="J56" s="348">
        <f>LOOKUP(M56,$T$1:$AA$1,$T$2:$AA$2)</f>
        <v>3</v>
      </c>
      <c r="K56" s="505">
        <v>26.3</v>
      </c>
      <c r="L56" s="505"/>
      <c r="M56" s="506">
        <f>SMALL(K56:L56,1)+0</f>
        <v>26.3</v>
      </c>
      <c r="N56" s="439" t="str">
        <f>VLOOKUP(B56,'Уч юн'!$A$3:$G$780,7,FALSE)</f>
        <v>Зинуков А.В., Краснов Р.Б.</v>
      </c>
      <c r="O56" s="119">
        <v>2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</row>
    <row r="57" spans="1:27" s="14" customFormat="1" ht="14.25" customHeight="1" x14ac:dyDescent="0.25">
      <c r="A57" s="347">
        <v>44</v>
      </c>
      <c r="B57" s="347">
        <v>328</v>
      </c>
      <c r="C57" s="80" t="str">
        <f>VLOOKUP(B57,'Уч юн'!$A$3:$G$780,2,FALSE)</f>
        <v>Дульцев Алексей</v>
      </c>
      <c r="D57" s="146" t="str">
        <f>VLOOKUP(B57,'Уч юн'!$A$3:$G$780,3,FALSE)</f>
        <v>2005</v>
      </c>
      <c r="E57" s="67" t="str">
        <f>VLOOKUP(B57,'Уч юн'!$A$3:$G$780,4,FALSE)</f>
        <v>3</v>
      </c>
      <c r="F57" s="80" t="str">
        <f>VLOOKUP(B57,'Уч юн'!$A$3:$G$780,5,FALSE)</f>
        <v>Саха-Якутия</v>
      </c>
      <c r="G57" s="154"/>
      <c r="H57" s="414">
        <f>K57</f>
        <v>26.3</v>
      </c>
      <c r="I57" s="78"/>
      <c r="J57" s="348">
        <f>LOOKUP(M57,$T$1:$AA$1,$T$2:$AA$2)</f>
        <v>3</v>
      </c>
      <c r="K57" s="505">
        <v>26.3</v>
      </c>
      <c r="L57" s="505"/>
      <c r="M57" s="506">
        <f>SMALL(K57:L57,1)+0</f>
        <v>26.3</v>
      </c>
      <c r="N57" s="439" t="str">
        <f>VLOOKUP(B57,'Уч юн'!$A$3:$G$780,7,FALSE)</f>
        <v>Докторов С.Д.</v>
      </c>
      <c r="O57" s="119">
        <v>3</v>
      </c>
    </row>
    <row r="58" spans="1:27" s="16" customFormat="1" ht="14.25" customHeight="1" x14ac:dyDescent="0.25">
      <c r="A58" s="347">
        <v>46</v>
      </c>
      <c r="B58" s="347">
        <v>417</v>
      </c>
      <c r="C58" s="152" t="str">
        <f>VLOOKUP(B58,'Уч юн'!$A$3:$G$780,2,FALSE)</f>
        <v>Сысоев Дмитрий</v>
      </c>
      <c r="D58" s="146" t="str">
        <f>VLOOKUP(B58,'Уч юн'!$A$3:$G$780,3,FALSE)</f>
        <v>2005</v>
      </c>
      <c r="E58" s="67" t="str">
        <f>VLOOKUP(B58,'Уч юн'!$A$3:$G$780,4,FALSE)</f>
        <v>3</v>
      </c>
      <c r="F58" s="80" t="str">
        <f>VLOOKUP(B58,'Уч юн'!$A$3:$G$780,5,FALSE)</f>
        <v>Московская</v>
      </c>
      <c r="G58" s="154" t="str">
        <f>VLOOKUP(B58,'Уч юн'!$A$3:$G$780,6,FALSE)</f>
        <v>СШОР "Лидер"</v>
      </c>
      <c r="H58" s="414">
        <f>K58</f>
        <v>26.4</v>
      </c>
      <c r="I58" s="78"/>
      <c r="J58" s="348">
        <f>LOOKUP(M58,$T$1:$AA$1,$T$2:$AA$2)</f>
        <v>3</v>
      </c>
      <c r="K58" s="505">
        <v>26.4</v>
      </c>
      <c r="L58" s="505"/>
      <c r="M58" s="506">
        <f>SMALL(K58:L58,1)+0</f>
        <v>26.4</v>
      </c>
      <c r="N58" s="439" t="str">
        <f>VLOOKUP(B58,'Уч юн'!$A$3:$G$780,7,FALSE)</f>
        <v>Магницкий М.В.</v>
      </c>
      <c r="O58" s="119">
        <v>3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s="44" customFormat="1" ht="14.25" customHeight="1" x14ac:dyDescent="0.2">
      <c r="A59" s="347">
        <v>46</v>
      </c>
      <c r="B59" s="347">
        <v>418</v>
      </c>
      <c r="C59" s="80" t="str">
        <f>VLOOKUP(B59,'Уч юн'!$A$3:$G$780,2,FALSE)</f>
        <v>Саулин Николай</v>
      </c>
      <c r="D59" s="146" t="str">
        <f>VLOOKUP(B59,'Уч юн'!$A$3:$G$780,3,FALSE)</f>
        <v>2005</v>
      </c>
      <c r="E59" s="67" t="str">
        <f>VLOOKUP(B59,'Уч юн'!$A$3:$G$780,4,FALSE)</f>
        <v>3</v>
      </c>
      <c r="F59" s="80" t="str">
        <f>VLOOKUP(B59,'Уч юн'!$A$3:$G$780,5,FALSE)</f>
        <v>Московская</v>
      </c>
      <c r="G59" s="154" t="str">
        <f>VLOOKUP(B59,'Уч юн'!$A$3:$G$780,6,FALSE)</f>
        <v>СШОР "Лидер"</v>
      </c>
      <c r="H59" s="414">
        <f>K59</f>
        <v>26.4</v>
      </c>
      <c r="I59" s="78"/>
      <c r="J59" s="348">
        <f>LOOKUP(M59,$T$1:$AA$1,$T$2:$AA$2)</f>
        <v>3</v>
      </c>
      <c r="K59" s="505">
        <v>26.4</v>
      </c>
      <c r="L59" s="505"/>
      <c r="M59" s="506">
        <f>SMALL(K59:L59,1)+0</f>
        <v>26.4</v>
      </c>
      <c r="N59" s="439" t="str">
        <f>VLOOKUP(B59,'Уч юн'!$A$3:$G$780,7,FALSE)</f>
        <v>Магницкий М.В.</v>
      </c>
      <c r="O59" s="294">
        <v>3</v>
      </c>
      <c r="P59" s="451"/>
      <c r="Q59" s="451"/>
      <c r="R59" s="342"/>
      <c r="S59" s="451"/>
      <c r="T59" s="59"/>
      <c r="U59" s="14"/>
      <c r="V59" s="40"/>
    </row>
    <row r="60" spans="1:27" s="16" customFormat="1" ht="14.25" customHeight="1" x14ac:dyDescent="0.25">
      <c r="A60" s="347">
        <v>46</v>
      </c>
      <c r="B60" s="347">
        <v>637</v>
      </c>
      <c r="C60" s="152" t="str">
        <f>VLOOKUP(B60,'Уч юн'!$A$3:$G$780,2,FALSE)</f>
        <v>Соколов Дмитрий</v>
      </c>
      <c r="D60" s="146" t="str">
        <f>VLOOKUP(B60,'Уч юн'!$A$3:$G$780,3,FALSE)</f>
        <v>2004</v>
      </c>
      <c r="E60" s="67"/>
      <c r="F60" s="80" t="str">
        <f>VLOOKUP(B60,'Уч юн'!$A$3:$G$780,5,FALSE)</f>
        <v>Пензенская</v>
      </c>
      <c r="G60" s="154" t="str">
        <f>VLOOKUP(B60,'Уч юн'!$A$3:$G$780,6,FALSE)</f>
        <v>ДЮСШ№2</v>
      </c>
      <c r="H60" s="414">
        <f>K60</f>
        <v>26.4</v>
      </c>
      <c r="I60" s="78"/>
      <c r="J60" s="348">
        <f>LOOKUP(M60,$T$1:$AA$1,$T$2:$AA$2)</f>
        <v>3</v>
      </c>
      <c r="K60" s="505">
        <v>26.4</v>
      </c>
      <c r="L60" s="505"/>
      <c r="M60" s="506">
        <f>SMALL(K60:L60,1)+0</f>
        <v>26.4</v>
      </c>
      <c r="N60" s="439" t="str">
        <f>VLOOKUP(B60,'Уч юн'!$A$3:$G$780,7,FALSE)</f>
        <v>Куликов Д.А.</v>
      </c>
      <c r="O60" s="119">
        <v>2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s="14" customFormat="1" ht="14.25" customHeight="1" x14ac:dyDescent="0.25">
      <c r="A61" s="347">
        <v>46</v>
      </c>
      <c r="B61" s="347">
        <v>719</v>
      </c>
      <c r="C61" s="80" t="str">
        <f>VLOOKUP(B61,'Уч юн'!$A$3:$G$780,2,FALSE)</f>
        <v>Савосин Тимофей</v>
      </c>
      <c r="D61" s="146" t="str">
        <f>VLOOKUP(B61,'Уч юн'!$A$3:$G$780,3,FALSE)</f>
        <v>2004</v>
      </c>
      <c r="E61" s="67"/>
      <c r="F61" s="80" t="str">
        <f>VLOOKUP(B61,'Уч юн'!$A$3:$G$780,5,FALSE)</f>
        <v>Пензенская</v>
      </c>
      <c r="G61" s="154" t="str">
        <f>VLOOKUP(B61,'Уч юн'!$A$3:$G$780,6,FALSE)</f>
        <v>СШОР Заречный</v>
      </c>
      <c r="H61" s="414">
        <f>K61</f>
        <v>26.4</v>
      </c>
      <c r="I61" s="78"/>
      <c r="J61" s="348">
        <f>LOOKUP(M61,$T$1:$AA$1,$T$2:$AA$2)</f>
        <v>3</v>
      </c>
      <c r="K61" s="505">
        <v>26.4</v>
      </c>
      <c r="L61" s="505"/>
      <c r="M61" s="506">
        <f>SMALL(K61:L61,1)+0</f>
        <v>26.4</v>
      </c>
      <c r="N61" s="439" t="str">
        <f>VLOOKUP(B61,'Уч юн'!$A$3:$G$780,7,FALSE)</f>
        <v>Кораблев В.В.</v>
      </c>
      <c r="O61" s="119">
        <v>2</v>
      </c>
    </row>
    <row r="62" spans="1:27" s="14" customFormat="1" ht="14.25" customHeight="1" x14ac:dyDescent="0.25">
      <c r="A62" s="347">
        <v>50</v>
      </c>
      <c r="B62" s="347">
        <v>481</v>
      </c>
      <c r="C62" s="152" t="str">
        <f>VLOOKUP(B62,'Уч юн'!$A$3:$G$780,2,FALSE)</f>
        <v>Летов Максим</v>
      </c>
      <c r="D62" s="146" t="str">
        <f>VLOOKUP(B62,'Уч юн'!$A$3:$G$780,3,FALSE)</f>
        <v>2004</v>
      </c>
      <c r="E62" s="67" t="str">
        <f>VLOOKUP(B62,'Уч юн'!$A$3:$G$780,4,FALSE)</f>
        <v>3</v>
      </c>
      <c r="F62" s="80" t="str">
        <f>VLOOKUP(B62,'Уч юн'!$A$3:$G$780,5,FALSE)</f>
        <v>Кировская</v>
      </c>
      <c r="G62" s="154" t="str">
        <f>VLOOKUP(B62,'Уч юн'!$A$3:$G$780,6,FALSE)</f>
        <v>СШ№2</v>
      </c>
      <c r="H62" s="414">
        <f>K62</f>
        <v>26.6</v>
      </c>
      <c r="I62" s="78"/>
      <c r="J62" s="348" t="str">
        <f>LOOKUP(M62,$T$1:$AA$1,$T$2:$AA$2)</f>
        <v>1юн</v>
      </c>
      <c r="K62" s="505">
        <v>26.6</v>
      </c>
      <c r="L62" s="505"/>
      <c r="M62" s="506">
        <f>SMALL(K62:L62,1)+0</f>
        <v>26.6</v>
      </c>
      <c r="N62" s="439" t="str">
        <f>VLOOKUP(B62,'Уч юн'!$A$3:$G$780,7,FALSE)</f>
        <v>Рябова Э.Б.</v>
      </c>
      <c r="O62" s="119">
        <v>3</v>
      </c>
    </row>
    <row r="63" spans="1:27" s="14" customFormat="1" ht="14.25" customHeight="1" x14ac:dyDescent="0.25">
      <c r="A63" s="347">
        <v>51</v>
      </c>
      <c r="B63" s="347">
        <v>135</v>
      </c>
      <c r="C63" s="80" t="str">
        <f>VLOOKUP(B63,'Уч юн'!$A$3:$G$780,2,FALSE)</f>
        <v>Воротников Ярослав</v>
      </c>
      <c r="D63" s="146" t="str">
        <f>VLOOKUP(B63,'Уч юн'!$A$3:$G$780,3,FALSE)</f>
        <v>2005</v>
      </c>
      <c r="E63" s="67" t="str">
        <f>VLOOKUP(B63,'Уч юн'!$A$3:$G$780,4,FALSE)</f>
        <v>2</v>
      </c>
      <c r="F63" s="80" t="str">
        <f>VLOOKUP(B63,'Уч юн'!$A$3:$G$780,5,FALSE)</f>
        <v>Ростовская</v>
      </c>
      <c r="G63" s="154"/>
      <c r="H63" s="414">
        <f>K63</f>
        <v>26.7</v>
      </c>
      <c r="I63" s="78"/>
      <c r="J63" s="348" t="str">
        <f>LOOKUP(M63,$T$1:$AA$1,$T$2:$AA$2)</f>
        <v>1юн</v>
      </c>
      <c r="K63" s="505">
        <v>26.7</v>
      </c>
      <c r="L63" s="505"/>
      <c r="M63" s="506">
        <f>SMALL(K63:L63,1)+0</f>
        <v>26.7</v>
      </c>
      <c r="N63" s="439" t="str">
        <f>VLOOKUP(B63,'Уч юн'!$A$3:$G$780,7,FALSE)</f>
        <v>Каргин С.В.</v>
      </c>
      <c r="O63" s="119">
        <v>3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</row>
    <row r="64" spans="1:27" s="14" customFormat="1" ht="14.25" customHeight="1" x14ac:dyDescent="0.2">
      <c r="A64" s="347">
        <v>51</v>
      </c>
      <c r="B64" s="347">
        <v>732</v>
      </c>
      <c r="C64" s="80" t="str">
        <f>VLOOKUP(B64,'Уч юн'!$A$3:$G$780,2,FALSE)</f>
        <v>Купцов Сергей</v>
      </c>
      <c r="D64" s="146" t="str">
        <f>VLOOKUP(B64,'Уч юн'!$A$3:$G$780,3,FALSE)</f>
        <v>2005</v>
      </c>
      <c r="E64" s="67" t="str">
        <f>VLOOKUP(B64,'Уч юн'!$A$3:$G$780,4,FALSE)</f>
        <v>3</v>
      </c>
      <c r="F64" s="80" t="str">
        <f>VLOOKUP(B64,'Уч юн'!$A$3:$G$780,5,FALSE)</f>
        <v>Пензенская</v>
      </c>
      <c r="G64" s="154" t="str">
        <f>VLOOKUP(B64,'Уч юн'!$A$3:$G$780,6,FALSE)</f>
        <v>СШ№6, Гимназия №44</v>
      </c>
      <c r="H64" s="414">
        <f>K64</f>
        <v>26.7</v>
      </c>
      <c r="I64" s="78"/>
      <c r="J64" s="348" t="str">
        <f>LOOKUP(M64,$T$1:$AA$1,$T$2:$AA$2)</f>
        <v>1юн</v>
      </c>
      <c r="K64" s="505">
        <v>26.7</v>
      </c>
      <c r="L64" s="505"/>
      <c r="M64" s="506">
        <f>SMALL(K64:L64,1)+0</f>
        <v>26.7</v>
      </c>
      <c r="N64" s="439" t="str">
        <f>VLOOKUP(B64,'Уч юн'!$A$3:$G$780,7,FALSE)</f>
        <v>Беляев С.Н.</v>
      </c>
      <c r="O64" s="285">
        <v>3</v>
      </c>
      <c r="P64" s="398"/>
      <c r="Q64" s="398"/>
      <c r="R64" s="398"/>
      <c r="S64" s="398"/>
      <c r="T64" s="16"/>
      <c r="U64" s="16"/>
      <c r="V64" s="40"/>
      <c r="W64" s="16"/>
      <c r="X64" s="16"/>
      <c r="Y64" s="16"/>
      <c r="Z64" s="16"/>
      <c r="AA64" s="16"/>
    </row>
    <row r="65" spans="1:27" s="14" customFormat="1" ht="14.25" customHeight="1" x14ac:dyDescent="0.25">
      <c r="A65" s="347">
        <v>53</v>
      </c>
      <c r="B65" s="347">
        <v>430</v>
      </c>
      <c r="C65" s="80" t="str">
        <f>VLOOKUP(B65,'Уч юн'!$A$3:$G$780,2,FALSE)</f>
        <v>Кобышев Данила</v>
      </c>
      <c r="D65" s="146" t="str">
        <f>VLOOKUP(B65,'Уч юн'!$A$3:$G$780,3,FALSE)</f>
        <v>2005</v>
      </c>
      <c r="E65" s="67" t="str">
        <f>VLOOKUP(B65,'Уч юн'!$A$3:$G$780,4,FALSE)</f>
        <v>3</v>
      </c>
      <c r="F65" s="80" t="str">
        <f>VLOOKUP(B65,'Уч юн'!$A$3:$G$780,5,FALSE)</f>
        <v>Московская</v>
      </c>
      <c r="G65" s="154" t="str">
        <f>VLOOKUP(B65,'Уч юн'!$A$3:$G$780,6,FALSE)</f>
        <v>СШОР "Лидер"</v>
      </c>
      <c r="H65" s="414">
        <f>K65</f>
        <v>26.8</v>
      </c>
      <c r="I65" s="78"/>
      <c r="J65" s="348" t="str">
        <f>LOOKUP(M65,$T$1:$AA$1,$T$2:$AA$2)</f>
        <v>1юн</v>
      </c>
      <c r="K65" s="505">
        <v>26.8</v>
      </c>
      <c r="L65" s="505"/>
      <c r="M65" s="506">
        <f>SMALL(K65:L65,1)+0</f>
        <v>26.8</v>
      </c>
      <c r="N65" s="439" t="str">
        <f>VLOOKUP(B65,'Уч юн'!$A$3:$G$780,7,FALSE)</f>
        <v>Иванова Е.Ю.</v>
      </c>
      <c r="O65" s="119">
        <v>4</v>
      </c>
    </row>
    <row r="66" spans="1:27" s="14" customFormat="1" ht="14.25" customHeight="1" x14ac:dyDescent="0.25">
      <c r="A66" s="347">
        <v>54</v>
      </c>
      <c r="B66" s="347">
        <v>682</v>
      </c>
      <c r="C66" s="152" t="str">
        <f>VLOOKUP(B66,'Уч юн'!$A$3:$G$780,2,FALSE)</f>
        <v>Коннов Антон</v>
      </c>
      <c r="D66" s="146" t="str">
        <f>VLOOKUP(B66,'Уч юн'!$A$3:$G$780,3,FALSE)</f>
        <v>2004</v>
      </c>
      <c r="E66" s="67"/>
      <c r="F66" s="80" t="str">
        <f>VLOOKUP(B66,'Уч юн'!$A$3:$G$780,5,FALSE)</f>
        <v>Пензенская</v>
      </c>
      <c r="G66" s="154" t="str">
        <f>VLOOKUP(B66,'Уч юн'!$A$3:$G$780,6,FALSE)</f>
        <v>ЦДЮТТ</v>
      </c>
      <c r="H66" s="414">
        <f>K66</f>
        <v>26.9</v>
      </c>
      <c r="I66" s="78"/>
      <c r="J66" s="348" t="str">
        <f>LOOKUP(M66,$T$1:$AA$1,$T$2:$AA$2)</f>
        <v>1юн</v>
      </c>
      <c r="K66" s="505">
        <v>26.9</v>
      </c>
      <c r="L66" s="505"/>
      <c r="M66" s="506">
        <f>SMALL(K66:L66,1)+0</f>
        <v>26.9</v>
      </c>
      <c r="N66" s="439" t="str">
        <f>VLOOKUP(B66,'Уч юн'!$A$3:$G$780,7,FALSE)</f>
        <v>Каташова С.Д.</v>
      </c>
      <c r="O66" s="119">
        <v>3</v>
      </c>
    </row>
    <row r="67" spans="1:27" s="14" customFormat="1" ht="14.25" customHeight="1" x14ac:dyDescent="0.2">
      <c r="A67" s="347">
        <v>54</v>
      </c>
      <c r="B67" s="347">
        <v>484</v>
      </c>
      <c r="C67" s="80" t="str">
        <f>VLOOKUP(B67,'Уч юн'!$A$3:$G$780,2,FALSE)</f>
        <v>Геберкорн Андрей</v>
      </c>
      <c r="D67" s="146" t="str">
        <f>VLOOKUP(B67,'Уч юн'!$A$3:$G$780,3,FALSE)</f>
        <v>2004</v>
      </c>
      <c r="E67" s="67" t="str">
        <f>VLOOKUP(B67,'Уч юн'!$A$3:$G$780,4,FALSE)</f>
        <v>3</v>
      </c>
      <c r="F67" s="80" t="str">
        <f>VLOOKUP(B67,'Уч юн'!$A$3:$G$780,5,FALSE)</f>
        <v>Тамбовская</v>
      </c>
      <c r="G67" s="154" t="str">
        <f>VLOOKUP(B67,'Уч юн'!$A$3:$G$780,6,FALSE)</f>
        <v>СШОР№3</v>
      </c>
      <c r="H67" s="414">
        <f>K67</f>
        <v>26.9</v>
      </c>
      <c r="I67" s="78"/>
      <c r="J67" s="348" t="str">
        <f>LOOKUP(M67,$T$1:$AA$1,$T$2:$AA$2)</f>
        <v>1юн</v>
      </c>
      <c r="K67" s="505">
        <v>26.9</v>
      </c>
      <c r="L67" s="505"/>
      <c r="M67" s="506">
        <f>SMALL(K67:L67,1)+0</f>
        <v>26.9</v>
      </c>
      <c r="N67" s="439" t="str">
        <f>VLOOKUP(B67,'Уч юн'!$A$3:$G$780,7,FALSE)</f>
        <v>Судомоина Т.Г.</v>
      </c>
      <c r="O67" s="294">
        <v>4</v>
      </c>
      <c r="P67" s="451"/>
      <c r="Q67" s="451"/>
      <c r="R67" s="342"/>
      <c r="S67" s="451"/>
      <c r="T67" s="59"/>
      <c r="V67" s="40"/>
      <c r="W67" s="44"/>
      <c r="X67" s="44"/>
      <c r="Y67" s="44"/>
      <c r="Z67" s="44"/>
      <c r="AA67" s="44"/>
    </row>
    <row r="68" spans="1:27" s="14" customFormat="1" ht="14.25" customHeight="1" x14ac:dyDescent="0.25">
      <c r="A68" s="347">
        <v>54</v>
      </c>
      <c r="B68" s="347">
        <v>309</v>
      </c>
      <c r="C68" s="80" t="str">
        <f>VLOOKUP(B68,'Уч юн'!$A$3:$G$780,2,FALSE)</f>
        <v>Прокофьев Дмитрий</v>
      </c>
      <c r="D68" s="146" t="str">
        <f>VLOOKUP(B68,'Уч юн'!$A$3:$G$780,3,FALSE)</f>
        <v>2005</v>
      </c>
      <c r="E68" s="67" t="str">
        <f>VLOOKUP(B68,'Уч юн'!$A$3:$G$780,4,FALSE)</f>
        <v>1ю</v>
      </c>
      <c r="F68" s="80" t="str">
        <f>VLOOKUP(B68,'Уч юн'!$A$3:$G$780,5,FALSE)</f>
        <v>Саратовская</v>
      </c>
      <c r="G68" s="154" t="str">
        <f>VLOOKUP(B68,'Уч юн'!$A$3:$G$780,6,FALSE)</f>
        <v>СШОР№6</v>
      </c>
      <c r="H68" s="414">
        <f>K68</f>
        <v>26.9</v>
      </c>
      <c r="I68" s="78"/>
      <c r="J68" s="348" t="str">
        <f>LOOKUP(M68,$T$1:$AA$1,$T$2:$AA$2)</f>
        <v>1юн</v>
      </c>
      <c r="K68" s="505">
        <v>26.9</v>
      </c>
      <c r="L68" s="505"/>
      <c r="M68" s="506">
        <f>SMALL(K68:L68,1)+0</f>
        <v>26.9</v>
      </c>
      <c r="N68" s="439" t="str">
        <f>VLOOKUP(B68,'Уч юн'!$A$3:$G$780,7,FALSE)</f>
        <v>Прокофьева Е.П.</v>
      </c>
      <c r="O68" s="119">
        <v>3</v>
      </c>
    </row>
    <row r="69" spans="1:27" s="14" customFormat="1" ht="14.25" customHeight="1" x14ac:dyDescent="0.25">
      <c r="A69" s="347">
        <v>54</v>
      </c>
      <c r="B69" s="347">
        <v>428</v>
      </c>
      <c r="C69" s="80" t="str">
        <f>VLOOKUP(B69,'Уч юн'!$A$3:$G$780,2,FALSE)</f>
        <v>Грогуленко Илья</v>
      </c>
      <c r="D69" s="146" t="str">
        <f>VLOOKUP(B69,'Уч юн'!$A$3:$G$780,3,FALSE)</f>
        <v>2004</v>
      </c>
      <c r="E69" s="67" t="str">
        <f>VLOOKUP(B69,'Уч юн'!$A$3:$G$780,4,FALSE)</f>
        <v>1ю</v>
      </c>
      <c r="F69" s="80" t="str">
        <f>VLOOKUP(B69,'Уч юн'!$A$3:$G$780,5,FALSE)</f>
        <v>Московская</v>
      </c>
      <c r="G69" s="154" t="str">
        <f>VLOOKUP(B69,'Уч юн'!$A$3:$G$780,6,FALSE)</f>
        <v>СШОР "Лидер"</v>
      </c>
      <c r="H69" s="414">
        <f>K69</f>
        <v>26.9</v>
      </c>
      <c r="I69" s="78"/>
      <c r="J69" s="348" t="str">
        <f>LOOKUP(M69,$T$1:$AA$1,$T$2:$AA$2)</f>
        <v>1юн</v>
      </c>
      <c r="K69" s="505">
        <v>26.9</v>
      </c>
      <c r="L69" s="505"/>
      <c r="M69" s="506">
        <f>SMALL(K69:L69,1)+0</f>
        <v>26.9</v>
      </c>
      <c r="N69" s="439" t="str">
        <f>VLOOKUP(B69,'Уч юн'!$A$3:$G$780,7,FALSE)</f>
        <v>Иванов Г.Д.</v>
      </c>
      <c r="O69" s="119">
        <v>2</v>
      </c>
    </row>
    <row r="70" spans="1:27" s="14" customFormat="1" ht="14.25" customHeight="1" x14ac:dyDescent="0.25">
      <c r="A70" s="347">
        <v>54</v>
      </c>
      <c r="B70" s="347">
        <v>323</v>
      </c>
      <c r="C70" s="80" t="str">
        <f>VLOOKUP(B70,'Уч юн'!$A$3:$G$780,2,FALSE)</f>
        <v>Манекин Сергей</v>
      </c>
      <c r="D70" s="146" t="str">
        <f>VLOOKUP(B70,'Уч юн'!$A$3:$G$780,3,FALSE)</f>
        <v>2005</v>
      </c>
      <c r="E70" s="67" t="str">
        <f>VLOOKUP(B70,'Уч юн'!$A$3:$G$780,4,FALSE)</f>
        <v>1ю</v>
      </c>
      <c r="F70" s="80" t="str">
        <f>VLOOKUP(B70,'Уч юн'!$A$3:$G$780,5,FALSE)</f>
        <v>Саха-Якутия</v>
      </c>
      <c r="G70" s="154"/>
      <c r="H70" s="414">
        <f>K70</f>
        <v>26.9</v>
      </c>
      <c r="I70" s="78"/>
      <c r="J70" s="348" t="str">
        <f>LOOKUP(M70,$T$1:$AA$1,$T$2:$AA$2)</f>
        <v>1юн</v>
      </c>
      <c r="K70" s="505">
        <v>26.9</v>
      </c>
      <c r="L70" s="505"/>
      <c r="M70" s="506">
        <f>SMALL(K70:L70,1)+0</f>
        <v>26.9</v>
      </c>
      <c r="N70" s="439" t="str">
        <f>VLOOKUP(B70,'Уч юн'!$A$3:$G$780,7,FALSE)</f>
        <v>Устинов И.А.</v>
      </c>
      <c r="O70" s="119">
        <v>3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</row>
    <row r="71" spans="1:27" s="14" customFormat="1" ht="14.25" customHeight="1" x14ac:dyDescent="0.25">
      <c r="A71" s="347">
        <v>59</v>
      </c>
      <c r="B71" s="347">
        <v>459</v>
      </c>
      <c r="C71" s="80" t="str">
        <f>VLOOKUP(B71,'Уч юн'!$A$3:$G$780,2,FALSE)</f>
        <v>Маврин Антон</v>
      </c>
      <c r="D71" s="146" t="str">
        <f>VLOOKUP(B71,'Уч юн'!$A$3:$G$780,3,FALSE)</f>
        <v>2005</v>
      </c>
      <c r="E71" s="67" t="str">
        <f>VLOOKUP(B71,'Уч юн'!$A$3:$G$780,4,FALSE)</f>
        <v>3</v>
      </c>
      <c r="F71" s="80" t="str">
        <f>VLOOKUP(B71,'Уч юн'!$A$3:$G$780,5,FALSE)</f>
        <v>Саратовская</v>
      </c>
      <c r="G71" s="154" t="str">
        <f>VLOOKUP(B71,'Уч юн'!$A$3:$G$780,6,FALSE)</f>
        <v>СШ Юность</v>
      </c>
      <c r="H71" s="414">
        <f>K71</f>
        <v>27.1</v>
      </c>
      <c r="I71" s="78"/>
      <c r="J71" s="348" t="str">
        <f>LOOKUP(M71,$T$1:$AA$1,$T$2:$AA$2)</f>
        <v>1юн</v>
      </c>
      <c r="K71" s="505">
        <v>27.1</v>
      </c>
      <c r="L71" s="505"/>
      <c r="M71" s="506">
        <f>SMALL(K71:L71,1)+0</f>
        <v>27.1</v>
      </c>
      <c r="N71" s="439" t="str">
        <f>VLOOKUP(B71,'Уч юн'!$A$3:$G$780,7,FALSE)</f>
        <v>Музыров Ю.А.</v>
      </c>
      <c r="O71" s="119">
        <v>3</v>
      </c>
    </row>
    <row r="72" spans="1:27" s="14" customFormat="1" ht="14.25" customHeight="1" x14ac:dyDescent="0.25">
      <c r="A72" s="347">
        <v>60</v>
      </c>
      <c r="B72" s="347">
        <v>691</v>
      </c>
      <c r="C72" s="80" t="str">
        <f>VLOOKUP(B72,'Уч юн'!$A$3:$G$780,2,FALSE)</f>
        <v>Еремин Кирилл</v>
      </c>
      <c r="D72" s="146" t="str">
        <f>VLOOKUP(B72,'Уч юн'!$A$3:$G$780,3,FALSE)</f>
        <v>2004</v>
      </c>
      <c r="E72" s="67" t="str">
        <f>VLOOKUP(B72,'Уч юн'!$A$3:$G$780,4,FALSE)</f>
        <v>3</v>
      </c>
      <c r="F72" s="80" t="str">
        <f>VLOOKUP(B72,'Уч юн'!$A$3:$G$780,5,FALSE)</f>
        <v>Пензенская</v>
      </c>
      <c r="G72" s="154" t="str">
        <f>VLOOKUP(B72,'Уч юн'!$A$3:$G$780,6,FALSE)</f>
        <v>КСШОР</v>
      </c>
      <c r="H72" s="414">
        <f>K72</f>
        <v>27.2</v>
      </c>
      <c r="I72" s="78"/>
      <c r="J72" s="348" t="str">
        <f>LOOKUP(M72,$T$1:$AA$1,$T$2:$AA$2)</f>
        <v>1юн</v>
      </c>
      <c r="K72" s="505">
        <v>27.2</v>
      </c>
      <c r="L72" s="505"/>
      <c r="M72" s="506">
        <f>SMALL(K72:L72,1)+0</f>
        <v>27.2</v>
      </c>
      <c r="N72" s="439" t="str">
        <f>VLOOKUP(B72,'Уч юн'!$A$3:$G$780,7,FALSE)</f>
        <v>Конова Т.В.</v>
      </c>
      <c r="O72" s="119">
        <v>4</v>
      </c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</row>
    <row r="73" spans="1:27" s="16" customFormat="1" ht="14.25" customHeight="1" x14ac:dyDescent="0.25">
      <c r="A73" s="347">
        <v>60</v>
      </c>
      <c r="B73" s="347">
        <v>655</v>
      </c>
      <c r="C73" s="80" t="str">
        <f>VLOOKUP(B73,'Уч юн'!$A$3:$G$780,2,FALSE)</f>
        <v>Павликов Сергей</v>
      </c>
      <c r="D73" s="146" t="str">
        <f>VLOOKUP(B73,'Уч юн'!$A$3:$G$780,3,FALSE)</f>
        <v>2004</v>
      </c>
      <c r="E73" s="67" t="str">
        <f>VLOOKUP(B73,'Уч юн'!$A$3:$G$780,4,FALSE)</f>
        <v>1ю</v>
      </c>
      <c r="F73" s="80" t="str">
        <f>VLOOKUP(B73,'Уч юн'!$A$3:$G$780,5,FALSE)</f>
        <v>Пензенская</v>
      </c>
      <c r="G73" s="154" t="str">
        <f>VLOOKUP(B73,'Уч юн'!$A$3:$G$780,6,FALSE)</f>
        <v>СШ№6</v>
      </c>
      <c r="H73" s="414">
        <f>K73</f>
        <v>27.2</v>
      </c>
      <c r="I73" s="78"/>
      <c r="J73" s="348" t="str">
        <f>LOOKUP(M73,$T$1:$AA$1,$T$2:$AA$2)</f>
        <v>1юн</v>
      </c>
      <c r="K73" s="505">
        <v>27.2</v>
      </c>
      <c r="L73" s="505"/>
      <c r="M73" s="506">
        <f>SMALL(K73:L73,1)+0</f>
        <v>27.2</v>
      </c>
      <c r="N73" s="439" t="str">
        <f>VLOOKUP(B73,'Уч юн'!$A$3:$G$780,7,FALSE)</f>
        <v>Кабанова Н.С., Мазыкин А.Г.</v>
      </c>
      <c r="O73" s="119">
        <v>4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s="14" customFormat="1" ht="14.25" customHeight="1" x14ac:dyDescent="0.25">
      <c r="A74" s="347">
        <v>62</v>
      </c>
      <c r="B74" s="347">
        <v>415</v>
      </c>
      <c r="C74" s="152" t="str">
        <f>VLOOKUP(B74,'Уч юн'!$A$3:$G$780,2,FALSE)</f>
        <v>Гайдуков Иван</v>
      </c>
      <c r="D74" s="146" t="str">
        <f>VLOOKUP(B74,'Уч юн'!$A$3:$G$780,3,FALSE)</f>
        <v>2005</v>
      </c>
      <c r="E74" s="67" t="str">
        <f>VLOOKUP(B74,'Уч юн'!$A$3:$G$780,4,FALSE)</f>
        <v>1ю</v>
      </c>
      <c r="F74" s="80" t="str">
        <f>VLOOKUP(B74,'Уч юн'!$A$3:$G$780,5,FALSE)</f>
        <v>Московская</v>
      </c>
      <c r="G74" s="154" t="str">
        <f>VLOOKUP(B74,'Уч юн'!$A$3:$G$780,6,FALSE)</f>
        <v>СШОР "Лидер"</v>
      </c>
      <c r="H74" s="414">
        <f>K74</f>
        <v>28.1</v>
      </c>
      <c r="I74" s="78"/>
      <c r="J74" s="348" t="str">
        <f>LOOKUP(M74,$T$1:$AA$1,$T$2:$AA$2)</f>
        <v>1юн</v>
      </c>
      <c r="K74" s="505">
        <v>28.1</v>
      </c>
      <c r="L74" s="505"/>
      <c r="M74" s="506">
        <f>SMALL(K74:L74,1)+0</f>
        <v>28.1</v>
      </c>
      <c r="N74" s="439" t="str">
        <f>VLOOKUP(B74,'Уч юн'!$A$3:$G$780,7,FALSE)</f>
        <v>Магницкий М.В.</v>
      </c>
      <c r="O74" s="119">
        <v>3</v>
      </c>
    </row>
    <row r="75" spans="1:27" s="14" customFormat="1" ht="14.25" customHeight="1" x14ac:dyDescent="0.25">
      <c r="A75" s="347">
        <v>63</v>
      </c>
      <c r="B75" s="347">
        <v>685</v>
      </c>
      <c r="C75" s="80" t="str">
        <f>VLOOKUP(B75,'Уч юн'!$A$3:$G$780,2,FALSE)</f>
        <v>Фетхуллин Ильдар</v>
      </c>
      <c r="D75" s="146" t="str">
        <f>VLOOKUP(B75,'Уч юн'!$A$3:$G$780,3,FALSE)</f>
        <v>2005</v>
      </c>
      <c r="E75" s="67"/>
      <c r="F75" s="80" t="str">
        <f>VLOOKUP(B75,'Уч юн'!$A$3:$G$780,5,FALSE)</f>
        <v>Пензенская</v>
      </c>
      <c r="G75" s="154" t="str">
        <f>VLOOKUP(B75,'Уч юн'!$A$3:$G$780,6,FALSE)</f>
        <v>ЦДЮТТ</v>
      </c>
      <c r="H75" s="414">
        <f>K75</f>
        <v>28.3</v>
      </c>
      <c r="I75" s="78"/>
      <c r="J75" s="348" t="str">
        <f>LOOKUP(M75,$T$1:$AA$1,$T$2:$AA$2)</f>
        <v>1юн</v>
      </c>
      <c r="K75" s="505">
        <v>28.3</v>
      </c>
      <c r="L75" s="505"/>
      <c r="M75" s="506">
        <f>SMALL(K75:L75,1)+0</f>
        <v>28.3</v>
      </c>
      <c r="N75" s="439" t="str">
        <f>VLOOKUP(B75,'Уч юн'!$A$3:$G$780,7,FALSE)</f>
        <v>Каташова С.Д.</v>
      </c>
      <c r="O75" s="119">
        <v>4</v>
      </c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</row>
    <row r="76" spans="1:27" s="14" customFormat="1" ht="14.25" customHeight="1" x14ac:dyDescent="0.25">
      <c r="A76" s="347">
        <v>64</v>
      </c>
      <c r="B76" s="347">
        <v>303</v>
      </c>
      <c r="C76" s="80" t="str">
        <f>VLOOKUP(B76,'Уч юн'!$A$3:$G$780,2,FALSE)</f>
        <v>Миронов Максим</v>
      </c>
      <c r="D76" s="146" t="str">
        <f>VLOOKUP(B76,'Уч юн'!$A$3:$G$780,3,FALSE)</f>
        <v>2005</v>
      </c>
      <c r="E76" s="67" t="str">
        <f>VLOOKUP(B76,'Уч юн'!$A$3:$G$780,4,FALSE)</f>
        <v>1ю</v>
      </c>
      <c r="F76" s="80" t="str">
        <f>VLOOKUP(B76,'Уч юн'!$A$3:$G$780,5,FALSE)</f>
        <v>Саратовская</v>
      </c>
      <c r="G76" s="154" t="str">
        <f>VLOOKUP(B76,'Уч юн'!$A$3:$G$780,6,FALSE)</f>
        <v>СШОР№6</v>
      </c>
      <c r="H76" s="414">
        <f>K76</f>
        <v>28.4</v>
      </c>
      <c r="I76" s="78"/>
      <c r="J76" s="348" t="str">
        <f>LOOKUP(M76,$T$1:$AA$1,$T$2:$AA$2)</f>
        <v>1юн</v>
      </c>
      <c r="K76" s="505">
        <v>28.4</v>
      </c>
      <c r="L76" s="505"/>
      <c r="M76" s="506">
        <f>SMALL(K76:L76,1)+0</f>
        <v>28.4</v>
      </c>
      <c r="N76" s="439" t="str">
        <f>VLOOKUP(B76,'Уч юн'!$A$3:$G$780,7,FALSE)</f>
        <v>Прокофьева Е.П.</v>
      </c>
      <c r="O76" s="119">
        <v>4</v>
      </c>
    </row>
    <row r="77" spans="1:27" s="14" customFormat="1" ht="14.25" customHeight="1" x14ac:dyDescent="0.25">
      <c r="A77" s="347">
        <v>65</v>
      </c>
      <c r="B77" s="347">
        <v>609</v>
      </c>
      <c r="C77" s="152" t="str">
        <f>VLOOKUP(B77,'Уч юн'!$A$3:$G$780,2,FALSE)</f>
        <v>Храмов Иван</v>
      </c>
      <c r="D77" s="146" t="str">
        <f>VLOOKUP(B77,'Уч юн'!$A$3:$G$780,3,FALSE)</f>
        <v>2004</v>
      </c>
      <c r="E77" s="67"/>
      <c r="F77" s="80" t="str">
        <f>VLOOKUP(B77,'Уч юн'!$A$3:$G$780,5,FALSE)</f>
        <v>Пензенская</v>
      </c>
      <c r="G77" s="154" t="str">
        <f>VLOOKUP(B77,'Уч юн'!$A$3:$G$780,6,FALSE)</f>
        <v>СШ№6</v>
      </c>
      <c r="H77" s="414">
        <f>K77</f>
        <v>28.7</v>
      </c>
      <c r="I77" s="78"/>
      <c r="J77" s="348" t="str">
        <f>LOOKUP(M77,$T$1:$AA$1,$T$2:$AA$2)</f>
        <v>2юн</v>
      </c>
      <c r="K77" s="505">
        <v>28.7</v>
      </c>
      <c r="L77" s="505"/>
      <c r="M77" s="506">
        <f>SMALL(K77:L77,1)+0</f>
        <v>28.7</v>
      </c>
      <c r="N77" s="439" t="str">
        <f>VLOOKUP(B77,'Уч юн'!$A$3:$G$780,7,FALSE)</f>
        <v>Земсков А.М.</v>
      </c>
      <c r="O77" s="119">
        <v>4</v>
      </c>
    </row>
    <row r="78" spans="1:27" s="14" customFormat="1" ht="14.25" customHeight="1" x14ac:dyDescent="0.25">
      <c r="A78" s="347">
        <v>65</v>
      </c>
      <c r="B78" s="347">
        <v>168</v>
      </c>
      <c r="C78" s="80" t="str">
        <f>VLOOKUP(B78,'Уч юн'!$A$3:$G$780,2,FALSE)</f>
        <v>Куракин Ярослав</v>
      </c>
      <c r="D78" s="146" t="str">
        <f>VLOOKUP(B78,'Уч юн'!$A$3:$G$780,3,FALSE)</f>
        <v>2005</v>
      </c>
      <c r="E78" s="67"/>
      <c r="F78" s="80" t="str">
        <f>VLOOKUP(B78,'Уч юн'!$A$3:$G$780,5,FALSE)</f>
        <v>Тамбовская</v>
      </c>
      <c r="G78" s="154"/>
      <c r="H78" s="414">
        <f>K78</f>
        <v>28.7</v>
      </c>
      <c r="I78" s="78"/>
      <c r="J78" s="348" t="str">
        <f>LOOKUP(M78,$T$1:$AA$1,$T$2:$AA$2)</f>
        <v>2юн</v>
      </c>
      <c r="K78" s="505">
        <v>28.7</v>
      </c>
      <c r="L78" s="505"/>
      <c r="M78" s="506">
        <f>SMALL(K78:L78,1)+0</f>
        <v>28.7</v>
      </c>
      <c r="N78" s="439" t="str">
        <f>VLOOKUP(B78,'Уч юн'!$A$3:$G$780,7,FALSE)</f>
        <v>Попова О.Ф.</v>
      </c>
      <c r="O78" s="119">
        <v>4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</row>
    <row r="79" spans="1:27" s="14" customFormat="1" ht="14.25" customHeight="1" x14ac:dyDescent="0.25">
      <c r="A79" s="347">
        <v>67</v>
      </c>
      <c r="B79" s="347">
        <v>170</v>
      </c>
      <c r="C79" s="152" t="str">
        <f>VLOOKUP(B79,'Уч юн'!$A$3:$G$780,2,FALSE)</f>
        <v>Шитиков Сергей</v>
      </c>
      <c r="D79" s="146" t="str">
        <f>VLOOKUP(B79,'Уч юн'!$A$3:$G$780,3,FALSE)</f>
        <v>2005</v>
      </c>
      <c r="E79" s="67"/>
      <c r="F79" s="80" t="str">
        <f>VLOOKUP(B79,'Уч юн'!$A$3:$G$780,5,FALSE)</f>
        <v>Тамбовская</v>
      </c>
      <c r="G79" s="154"/>
      <c r="H79" s="414">
        <f>K79</f>
        <v>29.9</v>
      </c>
      <c r="I79" s="78"/>
      <c r="J79" s="348" t="str">
        <f>LOOKUP(M79,$T$1:$AA$1,$T$2:$AA$2)</f>
        <v>2юн</v>
      </c>
      <c r="K79" s="505">
        <v>29.9</v>
      </c>
      <c r="L79" s="505"/>
      <c r="M79" s="506">
        <f>SMALL(K79:L79,1)+0</f>
        <v>29.9</v>
      </c>
      <c r="N79" s="439" t="str">
        <f>VLOOKUP(B79,'Уч юн'!$A$3:$G$780,7,FALSE)</f>
        <v>Попова О.Ф.</v>
      </c>
      <c r="O79" s="119">
        <v>4</v>
      </c>
    </row>
    <row r="80" spans="1:27" s="14" customFormat="1" ht="14.25" customHeight="1" x14ac:dyDescent="0.25">
      <c r="A80" s="347">
        <v>67</v>
      </c>
      <c r="B80" s="347">
        <v>684</v>
      </c>
      <c r="C80" s="80" t="str">
        <f>VLOOKUP(B80,'Уч юн'!$A$3:$G$780,2,FALSE)</f>
        <v>Самойлин Дмитрий</v>
      </c>
      <c r="D80" s="146" t="str">
        <f>VLOOKUP(B80,'Уч юн'!$A$3:$G$780,3,FALSE)</f>
        <v>2004</v>
      </c>
      <c r="E80" s="67"/>
      <c r="F80" s="80" t="str">
        <f>VLOOKUP(B80,'Уч юн'!$A$3:$G$780,5,FALSE)</f>
        <v>Пензенская</v>
      </c>
      <c r="G80" s="154" t="str">
        <f>VLOOKUP(B80,'Уч юн'!$A$3:$G$780,6,FALSE)</f>
        <v>ЦДЮТТ</v>
      </c>
      <c r="H80" s="414">
        <f>K80</f>
        <v>28.9</v>
      </c>
      <c r="I80" s="78"/>
      <c r="J80" s="348" t="str">
        <f>LOOKUP(M80,$T$1:$AA$1,$T$2:$AA$2)</f>
        <v>2юн</v>
      </c>
      <c r="K80" s="505">
        <v>28.9</v>
      </c>
      <c r="L80" s="505"/>
      <c r="M80" s="506">
        <f>SMALL(K80:L80,1)+0</f>
        <v>28.9</v>
      </c>
      <c r="N80" s="439" t="str">
        <f>VLOOKUP(B80,'Уч юн'!$A$3:$G$780,7,FALSE)</f>
        <v>Каташова С.Д.</v>
      </c>
      <c r="O80" s="119">
        <v>3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</row>
    <row r="81" spans="1:27" s="14" customFormat="1" ht="14.25" customHeight="1" x14ac:dyDescent="0.25">
      <c r="A81" s="347">
        <v>67</v>
      </c>
      <c r="B81" s="347">
        <v>68</v>
      </c>
      <c r="C81" s="152" t="str">
        <f>VLOOKUP(B81,'Уч юн'!$A$3:$G$780,2,FALSE)</f>
        <v>Давлетшин Артур</v>
      </c>
      <c r="D81" s="146" t="str">
        <f>VLOOKUP(B81,'Уч юн'!$A$3:$G$780,3,FALSE)</f>
        <v>2005</v>
      </c>
      <c r="E81" s="67"/>
      <c r="F81" s="80" t="str">
        <f>VLOOKUP(B81,'Уч юн'!$A$3:$G$780,5,FALSE)</f>
        <v>Татарстан</v>
      </c>
      <c r="G81" s="154" t="str">
        <f>VLOOKUP(B81,'Уч юн'!$A$3:$G$780,6,FALSE)</f>
        <v>СШОР "Тасма"</v>
      </c>
      <c r="H81" s="414">
        <f>K81</f>
        <v>28.9</v>
      </c>
      <c r="I81" s="78"/>
      <c r="J81" s="348" t="str">
        <f>LOOKUP(M81,$T$1:$AA$1,$T$2:$AA$2)</f>
        <v>2юн</v>
      </c>
      <c r="K81" s="505">
        <v>28.9</v>
      </c>
      <c r="L81" s="505"/>
      <c r="M81" s="506">
        <f>SMALL(K81:L81,1)+0</f>
        <v>28.9</v>
      </c>
      <c r="N81" s="439" t="str">
        <f>VLOOKUP(B81,'Уч юн'!$A$3:$G$780,7,FALSE)</f>
        <v>Годунова Е.И., Самойлова А.Ю.</v>
      </c>
      <c r="O81" s="119">
        <v>3</v>
      </c>
    </row>
    <row r="82" spans="1:27" s="16" customFormat="1" ht="14.25" customHeight="1" x14ac:dyDescent="0.25">
      <c r="A82" s="347">
        <v>70</v>
      </c>
      <c r="B82" s="347">
        <v>720</v>
      </c>
      <c r="C82" s="80" t="str">
        <f>VLOOKUP(B82,'Уч юн'!$A$3:$G$780,2,FALSE)</f>
        <v>Баранов Андрей</v>
      </c>
      <c r="D82" s="146" t="str">
        <f>VLOOKUP(B82,'Уч юн'!$A$3:$G$780,3,FALSE)</f>
        <v>2005</v>
      </c>
      <c r="E82" s="67" t="str">
        <f>VLOOKUP(B82,'Уч юн'!$A$3:$G$780,4,FALSE)</f>
        <v>1ю</v>
      </c>
      <c r="F82" s="80" t="str">
        <f>VLOOKUP(B82,'Уч юн'!$A$3:$G$780,5,FALSE)</f>
        <v>Пензенская</v>
      </c>
      <c r="G82" s="154" t="str">
        <f>VLOOKUP(B82,'Уч юн'!$A$3:$G$780,6,FALSE)</f>
        <v>СШОР Заречный</v>
      </c>
      <c r="H82" s="414">
        <f>K82</f>
        <v>30.1</v>
      </c>
      <c r="I82" s="78"/>
      <c r="J82" s="348" t="str">
        <f>LOOKUP(M82,$T$1:$AA$1,$T$2:$AA$2)</f>
        <v>2юн</v>
      </c>
      <c r="K82" s="505">
        <v>30.1</v>
      </c>
      <c r="L82" s="505"/>
      <c r="M82" s="506">
        <f>SMALL(K82:L82,1)+0</f>
        <v>30.1</v>
      </c>
      <c r="N82" s="439" t="str">
        <f>VLOOKUP(B82,'Уч юн'!$A$3:$G$780,7,FALSE)</f>
        <v>Кораблев В.В.</v>
      </c>
      <c r="O82" s="119">
        <v>3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</row>
    <row r="83" spans="1:27" s="16" customFormat="1" ht="14.25" customHeight="1" x14ac:dyDescent="0.25">
      <c r="A83" s="347">
        <v>71</v>
      </c>
      <c r="B83" s="347">
        <v>141</v>
      </c>
      <c r="C83" s="80" t="str">
        <f>VLOOKUP(B83,'Уч юн'!$A$3:$G$780,2,FALSE)</f>
        <v>Длгов Евгений</v>
      </c>
      <c r="D83" s="146" t="str">
        <f>VLOOKUP(B83,'Уч юн'!$A$3:$G$780,3,FALSE)</f>
        <v>2004</v>
      </c>
      <c r="E83" s="67" t="str">
        <f>VLOOKUP(B83,'Уч юн'!$A$3:$G$780,4,FALSE)</f>
        <v>2</v>
      </c>
      <c r="F83" s="80" t="str">
        <f>VLOOKUP(B83,'Уч юн'!$A$3:$G$780,5,FALSE)</f>
        <v>Чувашская</v>
      </c>
      <c r="G83" s="154" t="str">
        <f>VLOOKUP(B83,'Уч юн'!$A$3:$G$780,6,FALSE)</f>
        <v>СШОР№3</v>
      </c>
      <c r="H83" s="414" t="str">
        <f>K83</f>
        <v>дискв163.3</v>
      </c>
      <c r="I83" s="78"/>
      <c r="J83" s="348"/>
      <c r="K83" s="505" t="s">
        <v>867</v>
      </c>
      <c r="L83" s="505"/>
      <c r="M83" s="506" t="e">
        <f>SMALL(K83:L83,1)+0</f>
        <v>#NUM!</v>
      </c>
      <c r="N83" s="439" t="str">
        <f>VLOOKUP(B83,'Уч юн'!$A$3:$G$780,7,FALSE)</f>
        <v>Максимова О.А.</v>
      </c>
      <c r="O83" s="119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</row>
    <row r="84" spans="1:27" s="16" customFormat="1" ht="14.25" customHeight="1" x14ac:dyDescent="0.2">
      <c r="A84" s="347">
        <v>72</v>
      </c>
      <c r="B84" s="347">
        <v>608</v>
      </c>
      <c r="C84" s="80" t="str">
        <f>VLOOKUP(B84,'Уч юн'!$A$3:$G$780,2,FALSE)</f>
        <v>Выдренков Максим</v>
      </c>
      <c r="D84" s="146" t="str">
        <f>VLOOKUP(B84,'Уч юн'!$A$3:$G$780,3,FALSE)</f>
        <v>2004</v>
      </c>
      <c r="E84" s="67"/>
      <c r="F84" s="80" t="str">
        <f>VLOOKUP(B84,'Уч юн'!$A$3:$G$780,5,FALSE)</f>
        <v>Пензенская</v>
      </c>
      <c r="G84" s="154" t="str">
        <f>VLOOKUP(B84,'Уч юн'!$A$3:$G$780,6,FALSE)</f>
        <v>СШ№6</v>
      </c>
      <c r="H84" s="414" t="str">
        <f>K84</f>
        <v>дискв.163.3</v>
      </c>
      <c r="I84" s="78"/>
      <c r="J84" s="348"/>
      <c r="K84" s="505" t="s">
        <v>784</v>
      </c>
      <c r="L84" s="505"/>
      <c r="M84" s="506" t="e">
        <f>SMALL(K84:L84,1)+0</f>
        <v>#NUM!</v>
      </c>
      <c r="N84" s="439" t="str">
        <f>VLOOKUP(B84,'Уч юн'!$A$3:$G$780,7,FALSE)</f>
        <v>Земсков А.М.</v>
      </c>
      <c r="O84" s="285"/>
      <c r="P84" s="398"/>
      <c r="Q84" s="398"/>
      <c r="R84" s="398"/>
      <c r="S84" s="398"/>
      <c r="V84" s="40"/>
    </row>
    <row r="85" spans="1:27" s="16" customFormat="1" ht="14.25" customHeight="1" x14ac:dyDescent="0.25">
      <c r="A85" s="347"/>
      <c r="B85" s="347">
        <v>308</v>
      </c>
      <c r="C85" s="80" t="str">
        <f>VLOOKUP(B85,'Уч юн'!$A$3:$G$780,2,FALSE)</f>
        <v>Карташов Владислав</v>
      </c>
      <c r="D85" s="146" t="str">
        <f>VLOOKUP(B85,'Уч юн'!$A$3:$G$780,3,FALSE)</f>
        <v>2005</v>
      </c>
      <c r="E85" s="67" t="str">
        <f>VLOOKUP(B85,'Уч юн'!$A$3:$G$780,4,FALSE)</f>
        <v>2</v>
      </c>
      <c r="F85" s="80" t="str">
        <f>VLOOKUP(B85,'Уч юн'!$A$3:$G$780,5,FALSE)</f>
        <v>Саратовская</v>
      </c>
      <c r="G85" s="154" t="str">
        <f>VLOOKUP(B85,'Уч юн'!$A$3:$G$780,6,FALSE)</f>
        <v>СШОР№6</v>
      </c>
      <c r="H85" s="414" t="str">
        <f>K85</f>
        <v>справка</v>
      </c>
      <c r="I85" s="78"/>
      <c r="J85" s="348"/>
      <c r="K85" s="505" t="s">
        <v>694</v>
      </c>
      <c r="L85" s="505"/>
      <c r="M85" s="506" t="e">
        <f>SMALL(K85:L85,1)+0</f>
        <v>#NUM!</v>
      </c>
      <c r="N85" s="439" t="str">
        <f>VLOOKUP(B85,'Уч юн'!$A$3:$G$780,7,FALSE)</f>
        <v>Беликова Н.И., Ю.Б.</v>
      </c>
      <c r="O85" s="119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</row>
    <row r="86" spans="1:27" s="16" customFormat="1" ht="14.25" customHeight="1" x14ac:dyDescent="0.25">
      <c r="A86" s="67"/>
      <c r="B86" s="347">
        <v>338</v>
      </c>
      <c r="C86" s="152" t="str">
        <f>VLOOKUP(B86,'Уч юн'!$A$3:$G$780,2,FALSE)</f>
        <v>Худицкий Анрей</v>
      </c>
      <c r="D86" s="146" t="str">
        <f>VLOOKUP(B86,'Уч юн'!$A$3:$G$780,3,FALSE)</f>
        <v>2005</v>
      </c>
      <c r="E86" s="67" t="str">
        <f>VLOOKUP(B86,'Уч юн'!$A$3:$G$780,4,FALSE)</f>
        <v>3</v>
      </c>
      <c r="F86" s="80" t="str">
        <f>VLOOKUP(B86,'Уч юн'!$A$3:$G$780,5,FALSE)</f>
        <v>Краснодарский</v>
      </c>
      <c r="G86" s="154" t="str">
        <f>VLOOKUP(B86,'Уч юн'!$A$3:$G$780,6,FALSE)</f>
        <v>СШ "Лидер"</v>
      </c>
      <c r="H86" s="414" t="str">
        <f>K86</f>
        <v>справка</v>
      </c>
      <c r="I86" s="78"/>
      <c r="J86" s="348"/>
      <c r="K86" s="505" t="s">
        <v>694</v>
      </c>
      <c r="L86" s="505"/>
      <c r="M86" s="506" t="e">
        <f>SMALL(K86:L86,1)+0</f>
        <v>#NUM!</v>
      </c>
      <c r="N86" s="439" t="str">
        <f>VLOOKUP(B86,'Уч юн'!$A$3:$G$780,7,FALSE)</f>
        <v>Подкидышев А.Ю.</v>
      </c>
      <c r="O86" s="119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16" customFormat="1" ht="14.25" customHeight="1" x14ac:dyDescent="0.25">
      <c r="A87" s="67"/>
      <c r="B87" s="347">
        <v>121</v>
      </c>
      <c r="C87" s="152" t="str">
        <f>VLOOKUP(B87,'Уч юн'!$A$3:$G$780,2,FALSE)</f>
        <v>Авдонин Владислав</v>
      </c>
      <c r="D87" s="146" t="str">
        <f>VLOOKUP(B87,'Уч юн'!$A$3:$G$780,3,FALSE)</f>
        <v>2004</v>
      </c>
      <c r="E87" s="67" t="str">
        <f>VLOOKUP(B87,'Уч юн'!$A$3:$G$780,4,FALSE)</f>
        <v>2</v>
      </c>
      <c r="F87" s="80" t="str">
        <f>VLOOKUP(B87,'Уч юн'!$A$3:$G$780,5,FALSE)</f>
        <v>Московская</v>
      </c>
      <c r="G87" s="154" t="str">
        <f>VLOOKUP(B87,'Уч юн'!$A$3:$G$780,6,FALSE)</f>
        <v>СШОР МО</v>
      </c>
      <c r="H87" s="414" t="str">
        <f>K87</f>
        <v>справка</v>
      </c>
      <c r="I87" s="78"/>
      <c r="J87" s="348"/>
      <c r="K87" s="505" t="s">
        <v>694</v>
      </c>
      <c r="L87" s="505"/>
      <c r="M87" s="506" t="e">
        <f>SMALL(K87:L87,1)+0</f>
        <v>#NUM!</v>
      </c>
      <c r="N87" s="439" t="str">
        <f>VLOOKUP(B87,'Уч юн'!$A$3:$G$780,7,FALSE)</f>
        <v>Авдонин С.П., Белоусов А.О., Емельянов Д.И.</v>
      </c>
      <c r="O87" s="119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16" customFormat="1" ht="14.25" customHeight="1" x14ac:dyDescent="0.2">
      <c r="A88" s="347"/>
      <c r="B88" s="347">
        <v>730</v>
      </c>
      <c r="C88" s="80" t="str">
        <f>VLOOKUP(B88,'Уч юн'!$A$3:$G$780,2,FALSE)</f>
        <v>Баркунов Антон</v>
      </c>
      <c r="D88" s="146" t="str">
        <f>VLOOKUP(B88,'Уч юн'!$A$3:$G$780,3,FALSE)</f>
        <v>2005</v>
      </c>
      <c r="E88" s="67" t="str">
        <f>VLOOKUP(B88,'Уч юн'!$A$3:$G$780,4,FALSE)</f>
        <v>2ю</v>
      </c>
      <c r="F88" s="80" t="str">
        <f>VLOOKUP(B88,'Уч юн'!$A$3:$G$780,5,FALSE)</f>
        <v>Пензенская</v>
      </c>
      <c r="G88" s="154" t="str">
        <f>VLOOKUP(B88,'Уч юн'!$A$3:$G$780,6,FALSE)</f>
        <v>СШ№6, Гимназия №44</v>
      </c>
      <c r="H88" s="414" t="s">
        <v>737</v>
      </c>
      <c r="I88" s="78"/>
      <c r="J88" s="348"/>
      <c r="K88" s="505" t="s">
        <v>659</v>
      </c>
      <c r="L88" s="505"/>
      <c r="M88" s="506" t="e">
        <f>SMALL(K88:L88,1)+0</f>
        <v>#NUM!</v>
      </c>
      <c r="N88" s="439" t="str">
        <f>VLOOKUP(B88,'Уч юн'!$A$3:$G$780,7,FALSE)</f>
        <v>Беляев С.Н.</v>
      </c>
      <c r="O88" s="294"/>
      <c r="P88" s="451"/>
      <c r="Q88" s="451"/>
      <c r="R88" s="342"/>
      <c r="S88" s="451"/>
      <c r="T88" s="59"/>
      <c r="U88" s="14"/>
      <c r="V88" s="40"/>
      <c r="W88" s="44"/>
      <c r="X88" s="44"/>
      <c r="Y88" s="44"/>
      <c r="Z88" s="44"/>
      <c r="AA88" s="44"/>
    </row>
    <row r="89" spans="1:27" s="14" customFormat="1" ht="14.25" customHeight="1" x14ac:dyDescent="0.25">
      <c r="A89" s="347"/>
      <c r="B89" s="347">
        <v>354</v>
      </c>
      <c r="C89" s="80" t="str">
        <f>VLOOKUP(B89,'Уч юн'!$A$3:$G$780,2,FALSE)</f>
        <v>Малков Дмитрий</v>
      </c>
      <c r="D89" s="146" t="str">
        <f>VLOOKUP(B89,'Уч юн'!$A$3:$G$780,3,FALSE)</f>
        <v>2005</v>
      </c>
      <c r="E89" s="67"/>
      <c r="F89" s="80" t="str">
        <f>VLOOKUP(B89,'Уч юн'!$A$3:$G$780,5,FALSE)</f>
        <v>Нижегородская</v>
      </c>
      <c r="G89" s="154" t="str">
        <f>VLOOKUP(B89,'Уч юн'!$A$3:$G$780,6,FALSE)</f>
        <v>ДЮСШ "Икар"</v>
      </c>
      <c r="H89" s="414" t="s">
        <v>737</v>
      </c>
      <c r="I89" s="78"/>
      <c r="J89" s="348"/>
      <c r="K89" s="505" t="s">
        <v>659</v>
      </c>
      <c r="L89" s="505"/>
      <c r="M89" s="506" t="e">
        <f>SMALL(K89:L89,1)+0</f>
        <v>#NUM!</v>
      </c>
      <c r="N89" s="439" t="str">
        <f>VLOOKUP(B89,'Уч юн'!$A$3:$G$780,7,FALSE)</f>
        <v>Мочкаева М.Ю.</v>
      </c>
      <c r="O89" s="119"/>
    </row>
    <row r="90" spans="1:27" s="14" customFormat="1" ht="14.25" customHeight="1" x14ac:dyDescent="0.25">
      <c r="A90" s="347"/>
      <c r="B90" s="347">
        <v>144</v>
      </c>
      <c r="C90" s="152" t="str">
        <f>VLOOKUP(B90,'Уч юн'!$A$3:$G$780,2,FALSE)</f>
        <v>Тулупов Никита</v>
      </c>
      <c r="D90" s="146" t="str">
        <f>VLOOKUP(B90,'Уч юн'!$A$3:$G$780,3,FALSE)</f>
        <v>2004</v>
      </c>
      <c r="E90" s="67"/>
      <c r="F90" s="80" t="str">
        <f>VLOOKUP(B90,'Уч юн'!$A$3:$G$780,5,FALSE)</f>
        <v>Нижегородская</v>
      </c>
      <c r="G90" s="154" t="str">
        <f>VLOOKUP(B90,'Уч юн'!$A$3:$G$780,6,FALSE)</f>
        <v>ДЮЦ "Спартак"</v>
      </c>
      <c r="H90" s="414" t="s">
        <v>737</v>
      </c>
      <c r="I90" s="78"/>
      <c r="J90" s="348"/>
      <c r="K90" s="505" t="s">
        <v>659</v>
      </c>
      <c r="L90" s="505"/>
      <c r="M90" s="506" t="e">
        <f>SMALL(K90:L90,1)+0</f>
        <v>#NUM!</v>
      </c>
      <c r="N90" s="439" t="str">
        <f>VLOOKUP(B90,'Уч юн'!$A$3:$G$780,7,FALSE)</f>
        <v>Горошанский Г.В.</v>
      </c>
      <c r="O90" s="119"/>
    </row>
    <row r="91" spans="1:27" s="14" customFormat="1" ht="14.25" customHeight="1" x14ac:dyDescent="0.25">
      <c r="A91" s="67"/>
      <c r="B91" s="347">
        <v>145</v>
      </c>
      <c r="C91" s="152" t="str">
        <f>VLOOKUP(B91,'Уч юн'!$A$3:$G$780,2,FALSE)</f>
        <v xml:space="preserve">Николаев Евгений </v>
      </c>
      <c r="D91" s="146" t="str">
        <f>VLOOKUP(B91,'Уч юн'!$A$3:$G$780,3,FALSE)</f>
        <v>2005</v>
      </c>
      <c r="E91" s="67"/>
      <c r="F91" s="80" t="str">
        <f>VLOOKUP(B91,'Уч юн'!$A$3:$G$780,5,FALSE)</f>
        <v>Нижегородская</v>
      </c>
      <c r="G91" s="154" t="str">
        <f>VLOOKUP(B91,'Уч юн'!$A$3:$G$780,6,FALSE)</f>
        <v>ДЮЦ "Спартак"</v>
      </c>
      <c r="H91" s="414" t="s">
        <v>737</v>
      </c>
      <c r="I91" s="78"/>
      <c r="J91" s="348"/>
      <c r="K91" s="505" t="s">
        <v>659</v>
      </c>
      <c r="L91" s="505"/>
      <c r="M91" s="506" t="e">
        <f>SMALL(K91:L91,1)+0</f>
        <v>#NUM!</v>
      </c>
      <c r="N91" s="439" t="str">
        <f>VLOOKUP(B91,'Уч юн'!$A$3:$G$780,7,FALSE)</f>
        <v>Горошанский Г.В.</v>
      </c>
      <c r="O91" s="119"/>
    </row>
    <row r="92" spans="1:27" s="14" customFormat="1" ht="14.25" customHeight="1" x14ac:dyDescent="0.25">
      <c r="A92" s="347"/>
      <c r="B92" s="347">
        <v>371</v>
      </c>
      <c r="C92" s="80" t="str">
        <f>VLOOKUP(B92,'Уч юн'!$A$3:$G$780,2,FALSE)</f>
        <v>Щербинин Давид</v>
      </c>
      <c r="D92" s="146" t="str">
        <f>VLOOKUP(B92,'Уч юн'!$A$3:$G$780,3,FALSE)</f>
        <v>2005</v>
      </c>
      <c r="E92" s="67" t="str">
        <f>VLOOKUP(B92,'Уч юн'!$A$3:$G$780,4,FALSE)</f>
        <v>2</v>
      </c>
      <c r="F92" s="80" t="str">
        <f>VLOOKUP(B92,'Уч юн'!$A$3:$G$780,5,FALSE)</f>
        <v>Рязанская</v>
      </c>
      <c r="G92" s="154" t="str">
        <f>VLOOKUP(B92,'Уч юн'!$A$3:$G$780,6,FALSE)</f>
        <v>СДЮСШОР "Юность"</v>
      </c>
      <c r="H92" s="414" t="s">
        <v>737</v>
      </c>
      <c r="I92" s="78"/>
      <c r="J92" s="348"/>
      <c r="K92" s="505" t="s">
        <v>659</v>
      </c>
      <c r="L92" s="505"/>
      <c r="M92" s="506" t="e">
        <f>SMALL(K92:L92,1)+0</f>
        <v>#NUM!</v>
      </c>
      <c r="N92" s="439" t="str">
        <f>VLOOKUP(B92,'Уч юн'!$A$3:$G$780,7,FALSE)</f>
        <v>Юкин В.В.</v>
      </c>
      <c r="O92" s="119"/>
    </row>
    <row r="93" spans="1:27" s="16" customFormat="1" ht="14.25" customHeight="1" x14ac:dyDescent="0.25">
      <c r="A93" s="67"/>
      <c r="B93" s="347">
        <v>256</v>
      </c>
      <c r="C93" s="152" t="str">
        <f>VLOOKUP(B93,'Уч юн'!$A$3:$G$780,2,FALSE)</f>
        <v>Бекк Данила</v>
      </c>
      <c r="D93" s="146" t="str">
        <f>VLOOKUP(B93,'Уч юн'!$A$3:$G$780,3,FALSE)</f>
        <v>2004</v>
      </c>
      <c r="E93" s="67" t="str">
        <f>VLOOKUP(B93,'Уч юн'!$A$3:$G$780,4,FALSE)</f>
        <v>2</v>
      </c>
      <c r="F93" s="80" t="str">
        <f>VLOOKUP(B93,'Уч юн'!$A$3:$G$780,5,FALSE)</f>
        <v>Челябинская</v>
      </c>
      <c r="G93" s="154" t="str">
        <f>VLOOKUP(B93,'Уч юн'!$A$3:$G$780,6,FALSE)</f>
        <v>ДЮСШ</v>
      </c>
      <c r="H93" s="414" t="s">
        <v>737</v>
      </c>
      <c r="I93" s="78"/>
      <c r="J93" s="348"/>
      <c r="K93" s="505" t="s">
        <v>659</v>
      </c>
      <c r="L93" s="505"/>
      <c r="M93" s="506" t="e">
        <f>SMALL(K93:L93,1)+0</f>
        <v>#NUM!</v>
      </c>
      <c r="N93" s="439" t="str">
        <f>VLOOKUP(B93,'Уч юн'!$A$3:$G$780,7,FALSE)</f>
        <v>Гильгенберг В.А.</v>
      </c>
      <c r="O93" s="119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16" customFormat="1" ht="14.25" customHeight="1" x14ac:dyDescent="0.25">
      <c r="A94" s="347"/>
      <c r="B94" s="347">
        <v>307</v>
      </c>
      <c r="C94" s="80" t="str">
        <f>VLOOKUP(B94,'Уч юн'!$A$3:$G$780,2,FALSE)</f>
        <v xml:space="preserve">Чернов Денис </v>
      </c>
      <c r="D94" s="146" t="str">
        <f>VLOOKUP(B94,'Уч юн'!$A$3:$G$780,3,FALSE)</f>
        <v>2004</v>
      </c>
      <c r="E94" s="67" t="str">
        <f>VLOOKUP(B94,'Уч юн'!$A$3:$G$780,4,FALSE)</f>
        <v>3</v>
      </c>
      <c r="F94" s="80" t="str">
        <f>VLOOKUP(B94,'Уч юн'!$A$3:$G$780,5,FALSE)</f>
        <v>Саратовская</v>
      </c>
      <c r="G94" s="154" t="str">
        <f>VLOOKUP(B94,'Уч юн'!$A$3:$G$780,6,FALSE)</f>
        <v>СШОР№6</v>
      </c>
      <c r="H94" s="414" t="s">
        <v>737</v>
      </c>
      <c r="I94" s="78"/>
      <c r="J94" s="348"/>
      <c r="K94" s="505" t="s">
        <v>659</v>
      </c>
      <c r="L94" s="505"/>
      <c r="M94" s="506" t="e">
        <f>SMALL(K94:L94,1)+0</f>
        <v>#NUM!</v>
      </c>
      <c r="N94" s="439" t="str">
        <f>VLOOKUP(B94,'Уч юн'!$A$3:$G$780,7,FALSE)</f>
        <v>Беликова Н.И., Ю.Б.</v>
      </c>
      <c r="O94" s="119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16" customFormat="1" ht="14.25" customHeight="1" x14ac:dyDescent="0.25">
      <c r="A95" s="347"/>
      <c r="B95" s="347">
        <v>731</v>
      </c>
      <c r="C95" s="152" t="str">
        <f>VLOOKUP(B95,'Уч юн'!$A$3:$G$780,2,FALSE)</f>
        <v>Акопян Антон</v>
      </c>
      <c r="D95" s="146" t="str">
        <f>VLOOKUP(B95,'Уч юн'!$A$3:$G$780,3,FALSE)</f>
        <v>2005</v>
      </c>
      <c r="E95" s="67" t="str">
        <f>VLOOKUP(B95,'Уч юн'!$A$3:$G$780,4,FALSE)</f>
        <v>2ю</v>
      </c>
      <c r="F95" s="80" t="str">
        <f>VLOOKUP(B95,'Уч юн'!$A$3:$G$780,5,FALSE)</f>
        <v>Пензенская</v>
      </c>
      <c r="G95" s="154" t="str">
        <f>VLOOKUP(B95,'Уч юн'!$A$3:$G$780,6,FALSE)</f>
        <v>СШ№6, Гимназия №44</v>
      </c>
      <c r="H95" s="414" t="s">
        <v>737</v>
      </c>
      <c r="I95" s="78"/>
      <c r="J95" s="348"/>
      <c r="K95" s="505" t="s">
        <v>659</v>
      </c>
      <c r="L95" s="505"/>
      <c r="M95" s="506" t="e">
        <f>SMALL(K95:L95,1)+0</f>
        <v>#NUM!</v>
      </c>
      <c r="N95" s="439" t="str">
        <f>VLOOKUP(B95,'Уч юн'!$A$3:$G$780,7,FALSE)</f>
        <v>Беляев С.Н.</v>
      </c>
      <c r="O95" s="119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106" customFormat="1" ht="15.75" customHeight="1" x14ac:dyDescent="0.25">
      <c r="A96" s="556" t="s">
        <v>341</v>
      </c>
      <c r="B96" s="556"/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87"/>
      <c r="U96" s="81"/>
      <c r="V96" s="81"/>
      <c r="W96" s="81"/>
      <c r="X96" s="81"/>
      <c r="Y96" s="81"/>
      <c r="Z96" s="81"/>
      <c r="AA96" s="81"/>
    </row>
    <row r="97" spans="1:27" s="35" customFormat="1" ht="15.75" customHeight="1" x14ac:dyDescent="0.25">
      <c r="A97" s="552" t="s">
        <v>39</v>
      </c>
      <c r="B97" s="552"/>
      <c r="C97" s="552"/>
      <c r="D97" s="552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87"/>
      <c r="U97" s="14"/>
      <c r="V97" s="40"/>
      <c r="W97" s="106"/>
      <c r="X97" s="106"/>
      <c r="Y97" s="106"/>
      <c r="Z97" s="106"/>
      <c r="AA97" s="106"/>
    </row>
    <row r="98" spans="1:27" s="35" customFormat="1" ht="15.75" customHeight="1" x14ac:dyDescent="0.25">
      <c r="A98" s="429"/>
      <c r="B98" s="429"/>
      <c r="C98" s="429"/>
      <c r="D98" s="429"/>
      <c r="E98" s="429"/>
      <c r="F98" s="429"/>
      <c r="G98" s="429"/>
      <c r="H98" s="429"/>
      <c r="I98" s="429"/>
      <c r="J98" s="429" t="s">
        <v>18</v>
      </c>
      <c r="K98" s="429"/>
      <c r="L98" s="429"/>
      <c r="M98" s="429"/>
      <c r="N98" s="511" t="s">
        <v>807</v>
      </c>
      <c r="O98" s="429"/>
      <c r="P98" s="429"/>
      <c r="Q98" s="429"/>
      <c r="R98" s="429"/>
      <c r="S98" s="429"/>
      <c r="T98" s="87"/>
      <c r="U98" s="14"/>
      <c r="V98" s="40"/>
      <c r="W98" s="106"/>
      <c r="X98" s="106"/>
      <c r="Y98" s="106"/>
      <c r="Z98" s="106"/>
      <c r="AA98" s="106"/>
    </row>
    <row r="99" spans="1:27" s="47" customFormat="1" ht="15.75" customHeight="1" x14ac:dyDescent="0.25">
      <c r="A99" s="51"/>
      <c r="B99" s="84"/>
      <c r="C99" s="55" t="s">
        <v>48</v>
      </c>
      <c r="D99" s="144"/>
      <c r="E99" s="54"/>
      <c r="F99" s="50"/>
      <c r="H99" s="433"/>
      <c r="I99" s="163"/>
      <c r="J99" s="509" t="s">
        <v>19</v>
      </c>
      <c r="K99" s="310"/>
      <c r="L99" s="310"/>
      <c r="M99" s="310"/>
      <c r="N99" s="510" t="s">
        <v>950</v>
      </c>
      <c r="O99" s="540" t="s">
        <v>24</v>
      </c>
      <c r="P99" s="540"/>
      <c r="Q99" s="557" t="s">
        <v>638</v>
      </c>
      <c r="R99" s="557"/>
      <c r="S99" s="557"/>
      <c r="T99" s="59"/>
      <c r="U99" s="14"/>
      <c r="V99" s="40"/>
      <c r="W99" s="131"/>
      <c r="X99" s="131"/>
      <c r="Y99" s="131"/>
      <c r="Z99" s="131"/>
      <c r="AA99" s="131"/>
    </row>
    <row r="100" spans="1:27" s="48" customFormat="1" ht="28.5" customHeight="1" x14ac:dyDescent="0.2">
      <c r="A100" s="110" t="s">
        <v>1</v>
      </c>
      <c r="B100" s="110" t="s">
        <v>20</v>
      </c>
      <c r="C100" s="110" t="s">
        <v>2</v>
      </c>
      <c r="D100" s="148" t="s">
        <v>3</v>
      </c>
      <c r="E100" s="110" t="s">
        <v>4</v>
      </c>
      <c r="F100" s="110" t="s">
        <v>5</v>
      </c>
      <c r="G100" s="155" t="s">
        <v>6</v>
      </c>
      <c r="H100" s="434" t="s">
        <v>7</v>
      </c>
      <c r="I100" s="178" t="s">
        <v>8</v>
      </c>
      <c r="J100" s="175" t="s">
        <v>17</v>
      </c>
      <c r="K100" s="77" t="s">
        <v>18</v>
      </c>
      <c r="L100" s="77" t="s">
        <v>19</v>
      </c>
      <c r="M100" s="77" t="s">
        <v>22</v>
      </c>
      <c r="N100" s="158" t="s">
        <v>9</v>
      </c>
      <c r="O100" s="551" t="s">
        <v>10</v>
      </c>
      <c r="P100" s="551"/>
      <c r="Q100" s="551"/>
      <c r="R100" s="175" t="s">
        <v>11</v>
      </c>
      <c r="S100" s="57" t="s">
        <v>1</v>
      </c>
      <c r="T100" s="59"/>
      <c r="U100" s="14"/>
      <c r="V100" s="40"/>
      <c r="W100" s="44"/>
      <c r="X100" s="44"/>
      <c r="Y100" s="44"/>
      <c r="Z100" s="44"/>
      <c r="AA100" s="44"/>
    </row>
    <row r="101" spans="1:27" s="16" customFormat="1" ht="14.25" customHeight="1" x14ac:dyDescent="0.2">
      <c r="A101" s="347">
        <v>1</v>
      </c>
      <c r="B101" s="347">
        <v>47</v>
      </c>
      <c r="C101" s="152" t="str">
        <f>VLOOKUP(B101,'Уч юн'!$A$3:$G$780,2,FALSE)</f>
        <v>Пискарев Кирилл</v>
      </c>
      <c r="D101" s="146" t="str">
        <f>VLOOKUP(B101,'Уч юн'!$A$3:$G$780,3,FALSE)</f>
        <v>2006</v>
      </c>
      <c r="E101" s="67" t="str">
        <f>VLOOKUP(B101,'Уч юн'!$A$3:$G$780,4,FALSE)</f>
        <v>3</v>
      </c>
      <c r="F101" s="80" t="str">
        <f>VLOOKUP(B101,'Уч юн'!$A$3:$G$780,5,FALSE)</f>
        <v>Курская</v>
      </c>
      <c r="G101" s="154" t="str">
        <f>VLOOKUP(B101,'Уч юн'!$A$3:$G$780,6,FALSE)</f>
        <v xml:space="preserve">СШОР </v>
      </c>
      <c r="H101" s="414">
        <f>K101</f>
        <v>25.6</v>
      </c>
      <c r="I101" s="78">
        <f>L101</f>
        <v>25.4</v>
      </c>
      <c r="J101" s="348">
        <f>LOOKUP(M101,$T$1:$AA$1,$T$2:$AA$2)</f>
        <v>3</v>
      </c>
      <c r="K101" s="505">
        <v>25.6</v>
      </c>
      <c r="L101" s="505">
        <v>25.4</v>
      </c>
      <c r="M101" s="506">
        <f>SMALL(K101:L101,1)+0</f>
        <v>25.4</v>
      </c>
      <c r="N101" s="439" t="str">
        <f>VLOOKUP(B101,'Уч юн'!$A$3:$G$780,7,FALSE)</f>
        <v>Тихонова М.С., Тихонов А.В.</v>
      </c>
      <c r="O101" s="285">
        <v>1</v>
      </c>
      <c r="P101" s="352"/>
      <c r="Q101" s="352"/>
      <c r="R101" s="352"/>
      <c r="S101" s="352"/>
      <c r="T101" s="59"/>
      <c r="U101" s="14"/>
      <c r="V101" s="40"/>
    </row>
    <row r="102" spans="1:27" s="16" customFormat="1" ht="14.25" customHeight="1" x14ac:dyDescent="0.25">
      <c r="A102" s="347">
        <v>2</v>
      </c>
      <c r="B102" s="347">
        <v>46</v>
      </c>
      <c r="C102" s="80" t="str">
        <f>VLOOKUP(B102,'Уч юн'!$A$3:$G$780,2,FALSE)</f>
        <v>Михеев Дмитрий</v>
      </c>
      <c r="D102" s="146" t="str">
        <f>VLOOKUP(B102,'Уч юн'!$A$3:$G$780,3,FALSE)</f>
        <v>2006</v>
      </c>
      <c r="E102" s="67" t="str">
        <f>VLOOKUP(B102,'Уч юн'!$A$3:$G$780,4,FALSE)</f>
        <v>3</v>
      </c>
      <c r="F102" s="80" t="str">
        <f>VLOOKUP(B102,'Уч юн'!$A$3:$G$780,5,FALSE)</f>
        <v>Курская</v>
      </c>
      <c r="G102" s="154" t="str">
        <f>VLOOKUP(B102,'Уч юн'!$A$3:$G$780,6,FALSE)</f>
        <v xml:space="preserve">СШОР </v>
      </c>
      <c r="H102" s="414">
        <f>K102</f>
        <v>25.9</v>
      </c>
      <c r="I102" s="78">
        <f>L102</f>
        <v>26</v>
      </c>
      <c r="J102" s="348">
        <f>LOOKUP(M102,$T$1:$AA$1,$T$2:$AA$2)</f>
        <v>3</v>
      </c>
      <c r="K102" s="505">
        <v>25.9</v>
      </c>
      <c r="L102" s="505">
        <v>26</v>
      </c>
      <c r="M102" s="506">
        <f>SMALL(K102:L102,1)+0</f>
        <v>25.9</v>
      </c>
      <c r="N102" s="439" t="str">
        <f>VLOOKUP(B102,'Уч юн'!$A$3:$G$780,7,FALSE)</f>
        <v>Тихонова М.С., Тихонов А.В.</v>
      </c>
      <c r="O102" s="119">
        <v>1</v>
      </c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</row>
    <row r="103" spans="1:27" s="16" customFormat="1" ht="14.25" customHeight="1" x14ac:dyDescent="0.25">
      <c r="A103" s="347">
        <v>3</v>
      </c>
      <c r="B103" s="347">
        <v>105</v>
      </c>
      <c r="C103" s="80" t="str">
        <f>VLOOKUP(B103,'Уч юн'!$A$3:$G$780,2,FALSE)</f>
        <v>Новиков Григорий</v>
      </c>
      <c r="D103" s="146" t="str">
        <f>VLOOKUP(B103,'Уч юн'!$A$3:$G$780,3,FALSE)</f>
        <v>2006</v>
      </c>
      <c r="E103" s="67" t="str">
        <f>VLOOKUP(B103,'Уч юн'!$A$3:$G$780,4,FALSE)</f>
        <v>3</v>
      </c>
      <c r="F103" s="80" t="str">
        <f>VLOOKUP(B103,'Уч юн'!$A$3:$G$780,5,FALSE)</f>
        <v>Свердловская</v>
      </c>
      <c r="G103" s="154" t="str">
        <f>VLOOKUP(B103,'Уч юн'!$A$3:$G$780,6,FALSE)</f>
        <v>ДЮСШ№4</v>
      </c>
      <c r="H103" s="414">
        <f>K103</f>
        <v>25.8</v>
      </c>
      <c r="I103" s="78">
        <f>L103</f>
        <v>26</v>
      </c>
      <c r="J103" s="348">
        <f>LOOKUP(M103,$T$1:$AA$1,$T$2:$AA$2)</f>
        <v>3</v>
      </c>
      <c r="K103" s="505">
        <v>25.8</v>
      </c>
      <c r="L103" s="505">
        <v>26</v>
      </c>
      <c r="M103" s="506">
        <f>SMALL(K103:L103,1)+0</f>
        <v>25.8</v>
      </c>
      <c r="N103" s="439" t="str">
        <f>VLOOKUP(B103,'Уч юн'!$A$3:$G$780,7,FALSE)</f>
        <v>Семкин А.В.</v>
      </c>
      <c r="O103" s="119">
        <v>1</v>
      </c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</row>
    <row r="104" spans="1:27" s="16" customFormat="1" ht="14.25" customHeight="1" x14ac:dyDescent="0.25">
      <c r="A104" s="347">
        <v>4</v>
      </c>
      <c r="B104" s="347">
        <v>63</v>
      </c>
      <c r="C104" s="80" t="str">
        <f>VLOOKUP(B104,'Уч юн'!$A$3:$G$780,2,FALSE)</f>
        <v>Пронин Михаил</v>
      </c>
      <c r="D104" s="146" t="str">
        <f>VLOOKUP(B104,'Уч юн'!$A$3:$G$780,3,FALSE)</f>
        <v>2006</v>
      </c>
      <c r="E104" s="67" t="str">
        <f>VLOOKUP(B104,'Уч юн'!$A$3:$G$780,4,FALSE)</f>
        <v>2</v>
      </c>
      <c r="F104" s="80" t="str">
        <f>VLOOKUP(B104,'Уч юн'!$A$3:$G$780,5,FALSE)</f>
        <v>Рязанская</v>
      </c>
      <c r="G104" s="154" t="str">
        <f>VLOOKUP(B104,'Уч юн'!$A$3:$G$780,6,FALSE)</f>
        <v>СШ "Старт"</v>
      </c>
      <c r="H104" s="414">
        <f>K104</f>
        <v>25.8</v>
      </c>
      <c r="I104" s="78">
        <f>L104</f>
        <v>26.1</v>
      </c>
      <c r="J104" s="348">
        <f>LOOKUP(M104,$T$1:$AA$1,$T$2:$AA$2)</f>
        <v>3</v>
      </c>
      <c r="K104" s="505">
        <v>25.8</v>
      </c>
      <c r="L104" s="505">
        <v>26.1</v>
      </c>
      <c r="M104" s="506">
        <f>SMALL(K104:L104,1)+0</f>
        <v>25.8</v>
      </c>
      <c r="N104" s="439" t="str">
        <f>VLOOKUP(B104,'Уч юн'!$A$3:$G$780,7,FALSE)</f>
        <v>Ефремов С.А.</v>
      </c>
      <c r="O104" s="119">
        <v>2</v>
      </c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</row>
    <row r="105" spans="1:27" s="16" customFormat="1" ht="14.25" customHeight="1" x14ac:dyDescent="0.2">
      <c r="A105" s="347">
        <v>5</v>
      </c>
      <c r="B105" s="347">
        <v>27</v>
      </c>
      <c r="C105" s="80" t="str">
        <f>VLOOKUP(B105,'Уч юн'!$A$3:$G$780,2,FALSE)</f>
        <v>Данилюк Илья</v>
      </c>
      <c r="D105" s="146" t="str">
        <f>VLOOKUP(B105,'Уч юн'!$A$3:$G$780,3,FALSE)</f>
        <v>2006</v>
      </c>
      <c r="E105" s="67" t="str">
        <f>VLOOKUP(B105,'Уч юн'!$A$3:$G$780,4,FALSE)</f>
        <v>2</v>
      </c>
      <c r="F105" s="80" t="str">
        <f>VLOOKUP(B105,'Уч юн'!$A$3:$G$780,5,FALSE)</f>
        <v>Сахалинская</v>
      </c>
      <c r="G105" s="154" t="str">
        <f>VLOOKUP(B105,'Уч юн'!$A$3:$G$780,6,FALSE)</f>
        <v>СШ ЛВС им. Комнацкого</v>
      </c>
      <c r="H105" s="414">
        <f>K105</f>
        <v>26.1</v>
      </c>
      <c r="I105" s="78">
        <f>L105</f>
        <v>26</v>
      </c>
      <c r="J105" s="348">
        <f>LOOKUP(M105,$T$1:$AA$1,$T$2:$AA$2)</f>
        <v>3</v>
      </c>
      <c r="K105" s="505">
        <v>26.1</v>
      </c>
      <c r="L105" s="505">
        <v>26</v>
      </c>
      <c r="M105" s="506">
        <f>SMALL(K105:L105,1)+0</f>
        <v>26</v>
      </c>
      <c r="N105" s="439" t="str">
        <f>VLOOKUP(B105,'Уч юн'!$A$3:$G$780,7,FALSE)</f>
        <v>Петрова П.В.</v>
      </c>
      <c r="O105" s="285">
        <v>1</v>
      </c>
      <c r="P105" s="352"/>
      <c r="Q105" s="352"/>
      <c r="R105" s="352"/>
      <c r="S105" s="352"/>
    </row>
    <row r="106" spans="1:27" s="14" customFormat="1" ht="14.25" customHeight="1" x14ac:dyDescent="0.25">
      <c r="A106" s="347">
        <v>6</v>
      </c>
      <c r="B106" s="347">
        <v>99</v>
      </c>
      <c r="C106" s="80" t="str">
        <f>VLOOKUP(B106,'Уч юн'!$A$3:$G$780,2,FALSE)</f>
        <v>Келин Егор</v>
      </c>
      <c r="D106" s="146" t="str">
        <f>VLOOKUP(B106,'Уч юн'!$A$3:$G$780,3,FALSE)</f>
        <v>2006</v>
      </c>
      <c r="E106" s="67" t="str">
        <f>VLOOKUP(B106,'Уч юн'!$A$3:$G$780,4,FALSE)</f>
        <v>3</v>
      </c>
      <c r="F106" s="80" t="str">
        <f>VLOOKUP(B106,'Уч юн'!$A$3:$G$780,5,FALSE)</f>
        <v>Свердловская</v>
      </c>
      <c r="G106" s="154" t="str">
        <f>VLOOKUP(B106,'Уч юн'!$A$3:$G$780,6,FALSE)</f>
        <v>СДЮСШОР "Юность"</v>
      </c>
      <c r="H106" s="414">
        <f>K106</f>
        <v>26.5</v>
      </c>
      <c r="I106" s="78">
        <f>L106</f>
        <v>26.6</v>
      </c>
      <c r="J106" s="348" t="str">
        <f>LOOKUP(M106,$T$1:$AA$1,$T$2:$AA$2)</f>
        <v>1юн</v>
      </c>
      <c r="K106" s="505">
        <v>26.5</v>
      </c>
      <c r="L106" s="505">
        <v>26.6</v>
      </c>
      <c r="M106" s="506">
        <f>SMALL(K106:L106,1)+0</f>
        <v>26.5</v>
      </c>
      <c r="N106" s="439" t="str">
        <f>VLOOKUP(B106,'Уч юн'!$A$3:$G$780,7,FALSE)</f>
        <v>Сыроешкина С.В.</v>
      </c>
      <c r="O106" s="119">
        <v>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</row>
    <row r="107" spans="1:27" s="16" customFormat="1" ht="14.25" customHeight="1" x14ac:dyDescent="0.25">
      <c r="A107" s="347">
        <v>7</v>
      </c>
      <c r="B107" s="347">
        <v>98</v>
      </c>
      <c r="C107" s="80" t="str">
        <f>VLOOKUP(B107,'Уч юн'!$A$3:$G$780,2,FALSE)</f>
        <v>Келин Даниил</v>
      </c>
      <c r="D107" s="146" t="str">
        <f>VLOOKUP(B107,'Уч юн'!$A$3:$G$780,3,FALSE)</f>
        <v>2006</v>
      </c>
      <c r="E107" s="67" t="str">
        <f>VLOOKUP(B107,'Уч юн'!$A$3:$G$780,4,FALSE)</f>
        <v>3</v>
      </c>
      <c r="F107" s="80" t="str">
        <f>VLOOKUP(B107,'Уч юн'!$A$3:$G$780,5,FALSE)</f>
        <v>Свердловская</v>
      </c>
      <c r="G107" s="154" t="str">
        <f>VLOOKUP(B107,'Уч юн'!$A$3:$G$780,6,FALSE)</f>
        <v>СДЮСШОР "Юность"</v>
      </c>
      <c r="H107" s="414">
        <f>K107</f>
        <v>26.6</v>
      </c>
      <c r="I107" s="78" t="str">
        <f>L107</f>
        <v>DNS</v>
      </c>
      <c r="J107" s="348" t="str">
        <f>LOOKUP(M107,$T$1:$AA$1,$T$2:$AA$2)</f>
        <v>1юн</v>
      </c>
      <c r="K107" s="505">
        <v>26.6</v>
      </c>
      <c r="L107" s="505" t="s">
        <v>737</v>
      </c>
      <c r="M107" s="506">
        <f>SMALL(K107:L107,1)+0</f>
        <v>26.6</v>
      </c>
      <c r="N107" s="439" t="str">
        <f>VLOOKUP(B107,'Уч юн'!$A$3:$G$780,7,FALSE)</f>
        <v>Сыроешкина С.В.</v>
      </c>
      <c r="O107" s="119">
        <v>1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s="14" customFormat="1" ht="14.25" customHeight="1" x14ac:dyDescent="0.25">
      <c r="A108" s="347">
        <v>8</v>
      </c>
      <c r="B108" s="347">
        <v>116</v>
      </c>
      <c r="C108" s="152" t="str">
        <f>VLOOKUP(B108,'Уч юн'!$A$3:$G$780,2,FALSE)</f>
        <v>Бутырин Дмитрий</v>
      </c>
      <c r="D108" s="146" t="str">
        <f>VLOOKUP(B108,'Уч юн'!$A$3:$G$780,3,FALSE)</f>
        <v>2006</v>
      </c>
      <c r="E108" s="67" t="str">
        <f>VLOOKUP(B108,'Уч юн'!$A$3:$G$780,4,FALSE)</f>
        <v>1ю</v>
      </c>
      <c r="F108" s="80" t="str">
        <f>VLOOKUP(B108,'Уч юн'!$A$3:$G$780,5,FALSE)</f>
        <v>Свердловская</v>
      </c>
      <c r="G108" s="154" t="str">
        <f>VLOOKUP(B108,'Уч юн'!$A$3:$G$780,6,FALSE)</f>
        <v>СШ</v>
      </c>
      <c r="H108" s="414">
        <f>K108</f>
        <v>26.9</v>
      </c>
      <c r="I108" s="78" t="str">
        <f>L108</f>
        <v>DNS</v>
      </c>
      <c r="J108" s="348" t="str">
        <f>LOOKUP(M108,$T$1:$AA$1,$T$2:$AA$2)</f>
        <v>1юн</v>
      </c>
      <c r="K108" s="505">
        <v>26.9</v>
      </c>
      <c r="L108" s="505" t="s">
        <v>737</v>
      </c>
      <c r="M108" s="506">
        <f>SMALL(K108:L108,1)+0</f>
        <v>26.9</v>
      </c>
      <c r="N108" s="439" t="str">
        <f>VLOOKUP(B108,'Уч юн'!$A$3:$G$780,7,FALSE)</f>
        <v>Белоногов В.В.</v>
      </c>
      <c r="O108" s="119">
        <v>1</v>
      </c>
    </row>
    <row r="109" spans="1:27" s="44" customFormat="1" ht="14.25" customHeight="1" x14ac:dyDescent="0.25">
      <c r="A109" s="347">
        <v>9</v>
      </c>
      <c r="B109" s="347">
        <v>361</v>
      </c>
      <c r="C109" s="80" t="str">
        <f>VLOOKUP(B109,'Уч юн'!$A$3:$G$780,2,FALSE)</f>
        <v>Астахов Кирилл</v>
      </c>
      <c r="D109" s="146" t="str">
        <f>VLOOKUP(B109,'Уч юн'!$A$3:$G$780,3,FALSE)</f>
        <v>2006</v>
      </c>
      <c r="E109" s="67" t="str">
        <f>VLOOKUP(B109,'Уч юн'!$A$3:$G$780,4,FALSE)</f>
        <v>2</v>
      </c>
      <c r="F109" s="80" t="str">
        <f>VLOOKUP(B109,'Уч юн'!$A$3:$G$780,5,FALSE)</f>
        <v>Рязанская</v>
      </c>
      <c r="G109" s="154" t="str">
        <f>VLOOKUP(B109,'Уч юн'!$A$3:$G$780,6,FALSE)</f>
        <v>СДЮСШОР "Юность"</v>
      </c>
      <c r="H109" s="414">
        <f>K109</f>
        <v>26.9</v>
      </c>
      <c r="I109" s="78"/>
      <c r="J109" s="348" t="str">
        <f>LOOKUP(M109,$T$1:$AA$1,$T$2:$AA$2)</f>
        <v>1юн</v>
      </c>
      <c r="K109" s="505">
        <v>26.9</v>
      </c>
      <c r="L109" s="505"/>
      <c r="M109" s="506">
        <f>SMALL(K109:L109,1)+0</f>
        <v>26.9</v>
      </c>
      <c r="N109" s="439" t="str">
        <f>VLOOKUP(B109,'Уч юн'!$A$3:$G$780,7,FALSE)</f>
        <v>Юкин В.В.</v>
      </c>
      <c r="O109" s="119">
        <v>2</v>
      </c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s="14" customFormat="1" ht="14.25" customHeight="1" x14ac:dyDescent="0.25">
      <c r="A110" s="347">
        <v>10</v>
      </c>
      <c r="B110" s="347">
        <v>491</v>
      </c>
      <c r="C110" s="80" t="str">
        <f>VLOOKUP(B110,'Уч юн'!$A$3:$G$780,2,FALSE)</f>
        <v>Тимонин Петр</v>
      </c>
      <c r="D110" s="146" t="str">
        <f>VLOOKUP(B110,'Уч юн'!$A$3:$G$780,3,FALSE)</f>
        <v>2006</v>
      </c>
      <c r="E110" s="67" t="str">
        <f>VLOOKUP(B110,'Уч юн'!$A$3:$G$780,4,FALSE)</f>
        <v>3</v>
      </c>
      <c r="F110" s="80" t="str">
        <f>VLOOKUP(B110,'Уч юн'!$A$3:$G$780,5,FALSE)</f>
        <v>Тамбовская</v>
      </c>
      <c r="G110" s="154" t="str">
        <f>VLOOKUP(B110,'Уч юн'!$A$3:$G$780,6,FALSE)</f>
        <v>ДЮСШ№2</v>
      </c>
      <c r="H110" s="414">
        <f>K110</f>
        <v>27.5</v>
      </c>
      <c r="I110" s="78"/>
      <c r="J110" s="348" t="str">
        <f>LOOKUP(M110,$T$1:$AA$1,$T$2:$AA$2)</f>
        <v>1юн</v>
      </c>
      <c r="K110" s="505">
        <v>27.5</v>
      </c>
      <c r="L110" s="505"/>
      <c r="M110" s="506">
        <f>SMALL(K110:L110,1)+0</f>
        <v>27.5</v>
      </c>
      <c r="N110" s="439" t="str">
        <f>VLOOKUP(B110,'Уч юн'!$A$3:$G$780,7,FALSE)</f>
        <v>Мельникова Е.В.</v>
      </c>
      <c r="O110" s="119">
        <v>3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</row>
    <row r="111" spans="1:27" s="14" customFormat="1" ht="14.25" customHeight="1" x14ac:dyDescent="0.25">
      <c r="A111" s="347">
        <v>11</v>
      </c>
      <c r="B111" s="347">
        <v>169</v>
      </c>
      <c r="C111" s="152" t="str">
        <f>VLOOKUP(B111,'Уч юн'!$A$3:$G$780,2,FALSE)</f>
        <v>Орешкин Даниил</v>
      </c>
      <c r="D111" s="146" t="str">
        <f>VLOOKUP(B111,'Уч юн'!$A$3:$G$780,3,FALSE)</f>
        <v>2006</v>
      </c>
      <c r="E111" s="67"/>
      <c r="F111" s="80" t="str">
        <f>VLOOKUP(B111,'Уч юн'!$A$3:$G$780,5,FALSE)</f>
        <v>Тамбовская</v>
      </c>
      <c r="G111" s="154"/>
      <c r="H111" s="414">
        <f>K111</f>
        <v>27.7</v>
      </c>
      <c r="I111" s="78"/>
      <c r="J111" s="348" t="str">
        <f>LOOKUP(M111,$T$1:$AA$1,$T$2:$AA$2)</f>
        <v>1юн</v>
      </c>
      <c r="K111" s="505">
        <v>27.7</v>
      </c>
      <c r="L111" s="505"/>
      <c r="M111" s="506">
        <f>SMALL(K111:L111,1)+0</f>
        <v>27.7</v>
      </c>
      <c r="N111" s="439" t="str">
        <f>VLOOKUP(B111,'Уч юн'!$A$3:$G$780,7,FALSE)</f>
        <v>Кувардина Н.А.</v>
      </c>
      <c r="O111" s="119">
        <v>2</v>
      </c>
    </row>
    <row r="112" spans="1:27" s="14" customFormat="1" ht="14.25" customHeight="1" x14ac:dyDescent="0.25">
      <c r="A112" s="347">
        <v>12</v>
      </c>
      <c r="B112" s="347">
        <v>12</v>
      </c>
      <c r="C112" s="80" t="str">
        <f>VLOOKUP(B112,'Уч юн'!$A$3:$G$780,2,FALSE)</f>
        <v>Тарарака Александр</v>
      </c>
      <c r="D112" s="146" t="str">
        <f>VLOOKUP(B112,'Уч юн'!$A$3:$G$780,3,FALSE)</f>
        <v>2006</v>
      </c>
      <c r="E112" s="67" t="str">
        <f>VLOOKUP(B112,'Уч юн'!$A$3:$G$780,4,FALSE)</f>
        <v>3</v>
      </c>
      <c r="F112" s="80" t="str">
        <f>VLOOKUP(B112,'Уч юн'!$A$3:$G$780,5,FALSE)</f>
        <v>Белгородская</v>
      </c>
      <c r="G112" s="154" t="str">
        <f>VLOOKUP(B112,'Уч юн'!$A$3:$G$780,6,FALSE)</f>
        <v>ДЮСШ№2</v>
      </c>
      <c r="H112" s="414">
        <f>K112</f>
        <v>28</v>
      </c>
      <c r="I112" s="78"/>
      <c r="J112" s="348" t="str">
        <f>LOOKUP(M112,$T$1:$AA$1,$T$2:$AA$2)</f>
        <v>1юн</v>
      </c>
      <c r="K112" s="505">
        <v>28</v>
      </c>
      <c r="L112" s="505"/>
      <c r="M112" s="506">
        <f>SMALL(K112:L112,1)+0</f>
        <v>28</v>
      </c>
      <c r="N112" s="439" t="str">
        <f>VLOOKUP(B112,'Уч юн'!$A$3:$G$780,7,FALSE)</f>
        <v>Кальная О.В.</v>
      </c>
      <c r="O112" s="119">
        <v>2</v>
      </c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</row>
    <row r="113" spans="1:27" s="14" customFormat="1" ht="14.25" customHeight="1" x14ac:dyDescent="0.25">
      <c r="A113" s="347">
        <v>12</v>
      </c>
      <c r="B113" s="347">
        <v>490</v>
      </c>
      <c r="C113" s="80" t="str">
        <f>VLOOKUP(B113,'Уч юн'!$A$3:$G$780,2,FALSE)</f>
        <v>Квардаков Иван</v>
      </c>
      <c r="D113" s="146" t="str">
        <f>VLOOKUP(B113,'Уч юн'!$A$3:$G$780,3,FALSE)</f>
        <v>2006</v>
      </c>
      <c r="E113" s="67" t="str">
        <f>VLOOKUP(B113,'Уч юн'!$A$3:$G$780,4,FALSE)</f>
        <v>3</v>
      </c>
      <c r="F113" s="80" t="str">
        <f>VLOOKUP(B113,'Уч юн'!$A$3:$G$780,5,FALSE)</f>
        <v>Тамбовская</v>
      </c>
      <c r="G113" s="154" t="str">
        <f>VLOOKUP(B113,'Уч юн'!$A$3:$G$780,6,FALSE)</f>
        <v>ДЮСШ№2</v>
      </c>
      <c r="H113" s="414">
        <f>K113</f>
        <v>28</v>
      </c>
      <c r="I113" s="78"/>
      <c r="J113" s="348" t="str">
        <f>LOOKUP(M113,$T$1:$AA$1,$T$2:$AA$2)</f>
        <v>1юн</v>
      </c>
      <c r="K113" s="505">
        <v>28</v>
      </c>
      <c r="L113" s="505"/>
      <c r="M113" s="506">
        <f>SMALL(K113:L113,1)+0</f>
        <v>28</v>
      </c>
      <c r="N113" s="439" t="str">
        <f>VLOOKUP(B113,'Уч юн'!$A$3:$G$780,7,FALSE)</f>
        <v>Мельникова Е.В.</v>
      </c>
      <c r="O113" s="119">
        <v>2</v>
      </c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</row>
    <row r="114" spans="1:27" s="14" customFormat="1" ht="14.25" customHeight="1" x14ac:dyDescent="0.25">
      <c r="A114" s="347">
        <v>14</v>
      </c>
      <c r="B114" s="347">
        <v>709</v>
      </c>
      <c r="C114" s="80" t="str">
        <f>VLOOKUP(B114,'Уч юн'!$A$3:$G$780,2,FALSE)</f>
        <v>Царев Никита</v>
      </c>
      <c r="D114" s="146" t="str">
        <f>VLOOKUP(B114,'Уч юн'!$A$3:$G$780,3,FALSE)</f>
        <v>2006</v>
      </c>
      <c r="E114" s="67" t="str">
        <f>VLOOKUP(B114,'Уч юн'!$A$3:$G$780,4,FALSE)</f>
        <v>1ю</v>
      </c>
      <c r="F114" s="80" t="str">
        <f>VLOOKUP(B114,'Уч юн'!$A$3:$G$780,5,FALSE)</f>
        <v>Пензенская</v>
      </c>
      <c r="G114" s="154" t="str">
        <f>VLOOKUP(B114,'Уч юн'!$A$3:$G$780,6,FALSE)</f>
        <v>ДЮСШ Кузнецкого</v>
      </c>
      <c r="H114" s="414">
        <f>K114</f>
        <v>28.1</v>
      </c>
      <c r="I114" s="78"/>
      <c r="J114" s="348" t="str">
        <f>LOOKUP(M114,$T$1:$AA$1,$T$2:$AA$2)</f>
        <v>1юн</v>
      </c>
      <c r="K114" s="505">
        <v>28.1</v>
      </c>
      <c r="L114" s="505"/>
      <c r="M114" s="506">
        <f>SMALL(K114:L114,1)+0</f>
        <v>28.1</v>
      </c>
      <c r="N114" s="439" t="str">
        <f>VLOOKUP(B114,'Уч юн'!$A$3:$G$780,7,FALSE)</f>
        <v>Царьков А.В.</v>
      </c>
      <c r="O114" s="119">
        <v>3</v>
      </c>
    </row>
    <row r="115" spans="1:27" s="14" customFormat="1" ht="14.25" customHeight="1" x14ac:dyDescent="0.25">
      <c r="A115" s="347">
        <v>15</v>
      </c>
      <c r="B115" s="347">
        <v>464</v>
      </c>
      <c r="C115" s="152" t="str">
        <f>VLOOKUP(B115,'Уч юн'!$A$3:$G$780,2,FALSE)</f>
        <v>Тополев Александр</v>
      </c>
      <c r="D115" s="146" t="str">
        <f>VLOOKUP(B115,'Уч юн'!$A$3:$G$780,3,FALSE)</f>
        <v>2006</v>
      </c>
      <c r="E115" s="67" t="str">
        <f>VLOOKUP(B115,'Уч юн'!$A$3:$G$780,4,FALSE)</f>
        <v>1ю</v>
      </c>
      <c r="F115" s="80" t="str">
        <f>VLOOKUP(B115,'Уч юн'!$A$3:$G$780,5,FALSE)</f>
        <v>Саратовская</v>
      </c>
      <c r="G115" s="154" t="str">
        <f>VLOOKUP(B115,'Уч юн'!$A$3:$G$780,6,FALSE)</f>
        <v>СШ Юность</v>
      </c>
      <c r="H115" s="414">
        <f>K115</f>
        <v>28.2</v>
      </c>
      <c r="I115" s="78"/>
      <c r="J115" s="348" t="str">
        <f>LOOKUP(M115,$T$1:$AA$1,$T$2:$AA$2)</f>
        <v>1юн</v>
      </c>
      <c r="K115" s="505">
        <v>28.2</v>
      </c>
      <c r="L115" s="505"/>
      <c r="M115" s="506">
        <f>SMALL(K115:L115,1)+0</f>
        <v>28.2</v>
      </c>
      <c r="N115" s="439" t="str">
        <f>VLOOKUP(B115,'Уч юн'!$A$3:$G$780,7,FALSE)</f>
        <v>Тимошенко Е.В.</v>
      </c>
      <c r="O115" s="119">
        <v>2</v>
      </c>
    </row>
    <row r="116" spans="1:27" s="14" customFormat="1" ht="14.25" customHeight="1" x14ac:dyDescent="0.2">
      <c r="A116" s="347">
        <v>15</v>
      </c>
      <c r="B116" s="347">
        <v>614</v>
      </c>
      <c r="C116" s="80" t="str">
        <f>VLOOKUP(B116,'Уч юн'!$A$3:$G$780,2,FALSE)</f>
        <v>Оленичев Алексей</v>
      </c>
      <c r="D116" s="146" t="str">
        <f>VLOOKUP(B116,'Уч юн'!$A$3:$G$780,3,FALSE)</f>
        <v>2006</v>
      </c>
      <c r="E116" s="67"/>
      <c r="F116" s="80" t="str">
        <f>VLOOKUP(B116,'Уч юн'!$A$3:$G$780,5,FALSE)</f>
        <v>Пензенская</v>
      </c>
      <c r="G116" s="154" t="str">
        <f>VLOOKUP(B116,'Уч юн'!$A$3:$G$780,6,FALSE)</f>
        <v>СШ№6</v>
      </c>
      <c r="H116" s="414">
        <f>K116</f>
        <v>28.2</v>
      </c>
      <c r="I116" s="78"/>
      <c r="J116" s="348" t="str">
        <f>LOOKUP(M116,$T$1:$AA$1,$T$2:$AA$2)</f>
        <v>1юн</v>
      </c>
      <c r="K116" s="505">
        <v>28.2</v>
      </c>
      <c r="L116" s="505"/>
      <c r="M116" s="506">
        <f>SMALL(K116:L116,1)+0</f>
        <v>28.2</v>
      </c>
      <c r="N116" s="439" t="str">
        <f>VLOOKUP(B116,'Уч юн'!$A$3:$G$780,7,FALSE)</f>
        <v>Краснова И.Н.</v>
      </c>
      <c r="O116" s="285">
        <v>3</v>
      </c>
      <c r="P116" s="398"/>
      <c r="Q116" s="398"/>
      <c r="R116" s="398"/>
      <c r="S116" s="398"/>
      <c r="T116" s="16"/>
      <c r="U116" s="16"/>
      <c r="V116" s="40"/>
      <c r="W116" s="16"/>
      <c r="X116" s="16"/>
      <c r="Y116" s="16"/>
      <c r="Z116" s="16"/>
      <c r="AA116" s="16"/>
    </row>
    <row r="117" spans="1:27" s="14" customFormat="1" ht="14.25" customHeight="1" x14ac:dyDescent="0.25">
      <c r="A117" s="347">
        <v>17</v>
      </c>
      <c r="B117" s="347">
        <v>702</v>
      </c>
      <c r="C117" s="80" t="str">
        <f>VLOOKUP(B117,'Уч юн'!$A$3:$G$780,2,FALSE)</f>
        <v>Морозкин Аким</v>
      </c>
      <c r="D117" s="146" t="str">
        <f>VLOOKUP(B117,'Уч юн'!$A$3:$G$780,3,FALSE)</f>
        <v>2006</v>
      </c>
      <c r="E117" s="67" t="str">
        <f>VLOOKUP(B117,'Уч юн'!$A$3:$G$780,4,FALSE)</f>
        <v>1ю</v>
      </c>
      <c r="F117" s="80" t="str">
        <f>VLOOKUP(B117,'Уч юн'!$A$3:$G$780,5,FALSE)</f>
        <v>Пензенская</v>
      </c>
      <c r="G117" s="154" t="str">
        <f>VLOOKUP(B117,'Уч юн'!$A$3:$G$780,6,FALSE)</f>
        <v>СШОР Заречный</v>
      </c>
      <c r="H117" s="414">
        <f>K117</f>
        <v>28.8</v>
      </c>
      <c r="I117" s="78"/>
      <c r="J117" s="348" t="str">
        <f>LOOKUP(M117,$T$1:$AA$1,$T$2:$AA$2)</f>
        <v>2юн</v>
      </c>
      <c r="K117" s="505">
        <v>28.8</v>
      </c>
      <c r="L117" s="505"/>
      <c r="M117" s="506">
        <f>SMALL(K117:L117,1)+0</f>
        <v>28.8</v>
      </c>
      <c r="N117" s="439" t="str">
        <f>VLOOKUP(B117,'Уч юн'!$A$3:$G$780,7,FALSE)</f>
        <v>Семин С.В.</v>
      </c>
      <c r="O117" s="119">
        <v>2</v>
      </c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</row>
    <row r="118" spans="1:27" s="14" customFormat="1" ht="14.25" customHeight="1" x14ac:dyDescent="0.25">
      <c r="A118" s="347">
        <v>18</v>
      </c>
      <c r="B118" s="347">
        <v>701</v>
      </c>
      <c r="C118" s="152" t="str">
        <f>VLOOKUP(B118,'Уч юн'!$A$3:$G$780,2,FALSE)</f>
        <v>Морозкин Яков</v>
      </c>
      <c r="D118" s="146" t="str">
        <f>VLOOKUP(B118,'Уч юн'!$A$3:$G$780,3,FALSE)</f>
        <v>2008</v>
      </c>
      <c r="E118" s="67" t="str">
        <f>VLOOKUP(B118,'Уч юн'!$A$3:$G$780,4,FALSE)</f>
        <v>1ю</v>
      </c>
      <c r="F118" s="80" t="str">
        <f>VLOOKUP(B118,'Уч юн'!$A$3:$G$780,5,FALSE)</f>
        <v>Пензенская</v>
      </c>
      <c r="G118" s="154" t="str">
        <f>VLOOKUP(B118,'Уч юн'!$A$3:$G$780,6,FALSE)</f>
        <v>СШОР Заречный</v>
      </c>
      <c r="H118" s="414">
        <f>K118</f>
        <v>29.1</v>
      </c>
      <c r="I118" s="78"/>
      <c r="J118" s="348" t="str">
        <f>LOOKUP(M118,$T$1:$AA$1,$T$2:$AA$2)</f>
        <v>2юн</v>
      </c>
      <c r="K118" s="505">
        <v>29.1</v>
      </c>
      <c r="L118" s="505"/>
      <c r="M118" s="506">
        <f>SMALL(K118:L118,1)+0</f>
        <v>29.1</v>
      </c>
      <c r="N118" s="439" t="str">
        <f>VLOOKUP(B118,'Уч юн'!$A$3:$G$780,7,FALSE)</f>
        <v>Семин С.В.</v>
      </c>
      <c r="O118" s="119">
        <v>4</v>
      </c>
    </row>
    <row r="119" spans="1:27" s="14" customFormat="1" ht="14.25" customHeight="1" x14ac:dyDescent="0.2">
      <c r="A119" s="347">
        <v>19</v>
      </c>
      <c r="B119" s="347">
        <v>650</v>
      </c>
      <c r="C119" s="80" t="str">
        <f>VLOOKUP(B119,'Уч юн'!$A$3:$G$780,2,FALSE)</f>
        <v>Иванов Даниил</v>
      </c>
      <c r="D119" s="146" t="str">
        <f>VLOOKUP(B119,'Уч юн'!$A$3:$G$780,3,FALSE)</f>
        <v>2006</v>
      </c>
      <c r="E119" s="67" t="str">
        <f>VLOOKUP(B119,'Уч юн'!$A$3:$G$780,4,FALSE)</f>
        <v>2ю</v>
      </c>
      <c r="F119" s="80" t="str">
        <f>VLOOKUP(B119,'Уч юн'!$A$3:$G$780,5,FALSE)</f>
        <v>Пензенская</v>
      </c>
      <c r="G119" s="154" t="str">
        <f>VLOOKUP(B119,'Уч юн'!$A$3:$G$780,6,FALSE)</f>
        <v>СШ№6</v>
      </c>
      <c r="H119" s="414">
        <f>K119</f>
        <v>29.2</v>
      </c>
      <c r="I119" s="78"/>
      <c r="J119" s="348" t="str">
        <f>LOOKUP(M119,$T$1:$AA$1,$T$2:$AA$2)</f>
        <v>2юн</v>
      </c>
      <c r="K119" s="505">
        <v>29.2</v>
      </c>
      <c r="L119" s="505"/>
      <c r="M119" s="506">
        <f>SMALL(K119:L119,1)+0</f>
        <v>29.2</v>
      </c>
      <c r="N119" s="439" t="str">
        <f>VLOOKUP(B119,'Уч юн'!$A$3:$G$780,7,FALSE)</f>
        <v xml:space="preserve">Кабанова Н.С. </v>
      </c>
      <c r="O119" s="294">
        <v>3</v>
      </c>
      <c r="P119" s="451"/>
      <c r="Q119" s="451"/>
      <c r="R119" s="342"/>
      <c r="S119" s="451"/>
      <c r="T119" s="59"/>
      <c r="V119" s="40"/>
      <c r="W119" s="44"/>
      <c r="X119" s="44"/>
      <c r="Y119" s="44"/>
      <c r="Z119" s="44"/>
      <c r="AA119" s="44"/>
    </row>
    <row r="120" spans="1:27" s="14" customFormat="1" ht="14.25" customHeight="1" x14ac:dyDescent="0.25">
      <c r="A120" s="347">
        <v>20</v>
      </c>
      <c r="B120" s="347">
        <v>696</v>
      </c>
      <c r="C120" s="80" t="str">
        <f>VLOOKUP(B120,'Уч юн'!$A$3:$G$780,2,FALSE)</f>
        <v>Кувшинов Александр</v>
      </c>
      <c r="D120" s="146" t="str">
        <f>VLOOKUP(B120,'Уч юн'!$A$3:$G$780,3,FALSE)</f>
        <v>2006</v>
      </c>
      <c r="E120" s="67" t="str">
        <f>VLOOKUP(B120,'Уч юн'!$A$3:$G$780,4,FALSE)</f>
        <v>2ю</v>
      </c>
      <c r="F120" s="80" t="str">
        <f>VLOOKUP(B120,'Уч юн'!$A$3:$G$780,5,FALSE)</f>
        <v>Пензенская</v>
      </c>
      <c r="G120" s="154" t="str">
        <f>VLOOKUP(B120,'Уч юн'!$A$3:$G$780,6,FALSE)</f>
        <v>СШОР Заречный</v>
      </c>
      <c r="H120" s="414">
        <f>K120</f>
        <v>29.5</v>
      </c>
      <c r="I120" s="78"/>
      <c r="J120" s="348" t="str">
        <f>LOOKUP(M120,$T$1:$AA$1,$T$2:$AA$2)</f>
        <v>2юн</v>
      </c>
      <c r="K120" s="505">
        <v>29.5</v>
      </c>
      <c r="L120" s="505"/>
      <c r="M120" s="506">
        <f>SMALL(K120:L120,1)+0</f>
        <v>29.5</v>
      </c>
      <c r="N120" s="439" t="str">
        <f>VLOOKUP(B120,'Уч юн'!$A$3:$G$780,7,FALSE)</f>
        <v>Семин С.В.</v>
      </c>
      <c r="O120" s="119">
        <v>4</v>
      </c>
    </row>
    <row r="121" spans="1:27" s="14" customFormat="1" ht="14.25" customHeight="1" x14ac:dyDescent="0.25">
      <c r="A121" s="347">
        <v>21</v>
      </c>
      <c r="B121" s="347">
        <v>426</v>
      </c>
      <c r="C121" s="80" t="str">
        <f>VLOOKUP(B121,'Уч юн'!$A$3:$G$780,2,FALSE)</f>
        <v>Савич Егор</v>
      </c>
      <c r="D121" s="146" t="str">
        <f>VLOOKUP(B121,'Уч юн'!$A$3:$G$780,3,FALSE)</f>
        <v>2006</v>
      </c>
      <c r="E121" s="67" t="str">
        <f>VLOOKUP(B121,'Уч юн'!$A$3:$G$780,4,FALSE)</f>
        <v>1ю</v>
      </c>
      <c r="F121" s="80" t="str">
        <f>VLOOKUP(B121,'Уч юн'!$A$3:$G$780,5,FALSE)</f>
        <v>Московская</v>
      </c>
      <c r="G121" s="154" t="str">
        <f>VLOOKUP(B121,'Уч юн'!$A$3:$G$780,6,FALSE)</f>
        <v>СШОР "Лидер"</v>
      </c>
      <c r="H121" s="414">
        <f>K121</f>
        <v>29.6</v>
      </c>
      <c r="I121" s="78"/>
      <c r="J121" s="348" t="str">
        <f>LOOKUP(M121,$T$1:$AA$1,$T$2:$AA$2)</f>
        <v>2юн</v>
      </c>
      <c r="K121" s="505">
        <v>29.6</v>
      </c>
      <c r="L121" s="505"/>
      <c r="M121" s="506">
        <f>SMALL(K121:L121,1)+0</f>
        <v>29.6</v>
      </c>
      <c r="N121" s="439" t="str">
        <f>VLOOKUP(B121,'Уч юн'!$A$3:$G$780,7,FALSE)</f>
        <v>Иванов Г.Д.</v>
      </c>
      <c r="O121" s="119">
        <v>4</v>
      </c>
    </row>
    <row r="122" spans="1:27" s="14" customFormat="1" ht="14.25" customHeight="1" x14ac:dyDescent="0.25">
      <c r="A122" s="347">
        <v>22</v>
      </c>
      <c r="B122" s="347">
        <v>697</v>
      </c>
      <c r="C122" s="152" t="str">
        <f>VLOOKUP(B122,'Уч юн'!$A$3:$G$780,2,FALSE)</f>
        <v>Абросимов Егор</v>
      </c>
      <c r="D122" s="146" t="str">
        <f>VLOOKUP(B122,'Уч юн'!$A$3:$G$780,3,FALSE)</f>
        <v>2006</v>
      </c>
      <c r="E122" s="67" t="str">
        <f>VLOOKUP(B122,'Уч юн'!$A$3:$G$780,4,FALSE)</f>
        <v>2ю</v>
      </c>
      <c r="F122" s="80" t="str">
        <f>VLOOKUP(B122,'Уч юн'!$A$3:$G$780,5,FALSE)</f>
        <v>Пензенская</v>
      </c>
      <c r="G122" s="154" t="str">
        <f>VLOOKUP(B122,'Уч юн'!$A$3:$G$780,6,FALSE)</f>
        <v>СШОР Заречный</v>
      </c>
      <c r="H122" s="414">
        <f>K122</f>
        <v>30</v>
      </c>
      <c r="I122" s="78"/>
      <c r="J122" s="348" t="str">
        <f>LOOKUP(M122,$T$1:$AA$1,$T$2:$AA$2)</f>
        <v>2юн</v>
      </c>
      <c r="K122" s="505">
        <v>30</v>
      </c>
      <c r="L122" s="505"/>
      <c r="M122" s="506">
        <f>SMALL(K122:L122,1)+0</f>
        <v>30</v>
      </c>
      <c r="N122" s="439" t="str">
        <f>VLOOKUP(B122,'Уч юн'!$A$3:$G$780,7,FALSE)</f>
        <v>Семин С.В.</v>
      </c>
      <c r="O122" s="119">
        <v>3</v>
      </c>
    </row>
    <row r="123" spans="1:27" s="14" customFormat="1" ht="14.25" customHeight="1" x14ac:dyDescent="0.2">
      <c r="A123" s="347">
        <v>23</v>
      </c>
      <c r="B123" s="347">
        <v>626</v>
      </c>
      <c r="C123" s="80" t="str">
        <f>VLOOKUP(B123,'Уч юн'!$A$3:$G$780,2,FALSE)</f>
        <v>Хайров Ильнур</v>
      </c>
      <c r="D123" s="146" t="str">
        <f>VLOOKUP(B123,'Уч юн'!$A$3:$G$780,3,FALSE)</f>
        <v>2007</v>
      </c>
      <c r="E123" s="67"/>
      <c r="F123" s="80" t="str">
        <f>VLOOKUP(B123,'Уч юн'!$A$3:$G$780,5,FALSE)</f>
        <v>Пензенская</v>
      </c>
      <c r="G123" s="154" t="str">
        <f>VLOOKUP(B123,'Уч юн'!$A$3:$G$780,6,FALSE)</f>
        <v>ДЮСШ№2</v>
      </c>
      <c r="H123" s="414">
        <f>K123</f>
        <v>30.6</v>
      </c>
      <c r="I123" s="78"/>
      <c r="J123" s="348" t="str">
        <f>LOOKUP(M123,$T$1:$AA$1,$T$2:$AA$2)</f>
        <v>2юн</v>
      </c>
      <c r="K123" s="505">
        <v>30.6</v>
      </c>
      <c r="L123" s="505"/>
      <c r="M123" s="506">
        <f>SMALL(K123:L123,1)+0</f>
        <v>30.6</v>
      </c>
      <c r="N123" s="439" t="str">
        <f>VLOOKUP(B123,'Уч юн'!$A$3:$G$780,7,FALSE)</f>
        <v>Куликов Д.А.</v>
      </c>
      <c r="O123" s="294">
        <v>4</v>
      </c>
      <c r="P123" s="451"/>
      <c r="Q123" s="451"/>
      <c r="R123" s="342"/>
      <c r="S123" s="451"/>
      <c r="T123" s="59"/>
      <c r="V123" s="40"/>
      <c r="W123" s="44"/>
      <c r="X123" s="44"/>
      <c r="Y123" s="44"/>
      <c r="Z123" s="44"/>
      <c r="AA123" s="44"/>
    </row>
    <row r="124" spans="1:27" s="14" customFormat="1" ht="14.25" customHeight="1" x14ac:dyDescent="0.25">
      <c r="A124" s="347">
        <v>24</v>
      </c>
      <c r="B124" s="347">
        <v>649</v>
      </c>
      <c r="C124" s="152" t="str">
        <f>VLOOKUP(B124,'Уч юн'!$A$3:$G$780,2,FALSE)</f>
        <v>Кондрашов Артем</v>
      </c>
      <c r="D124" s="146" t="str">
        <f>VLOOKUP(B124,'Уч юн'!$A$3:$G$780,3,FALSE)</f>
        <v>2007</v>
      </c>
      <c r="E124" s="67"/>
      <c r="F124" s="80" t="str">
        <f>VLOOKUP(B124,'Уч юн'!$A$3:$G$780,5,FALSE)</f>
        <v>Пензенская</v>
      </c>
      <c r="G124" s="154" t="str">
        <f>VLOOKUP(B124,'Уч юн'!$A$3:$G$780,6,FALSE)</f>
        <v>СШ№6</v>
      </c>
      <c r="H124" s="414">
        <f>K124</f>
        <v>31.2</v>
      </c>
      <c r="I124" s="78"/>
      <c r="J124" s="348" t="str">
        <f>LOOKUP(M124,$T$1:$AA$1,$T$2:$AA$2)</f>
        <v>3юн</v>
      </c>
      <c r="K124" s="505">
        <v>31.2</v>
      </c>
      <c r="L124" s="505"/>
      <c r="M124" s="506">
        <f>SMALL(K124:L124,1)+0</f>
        <v>31.2</v>
      </c>
      <c r="N124" s="439" t="str">
        <f>VLOOKUP(B124,'Уч юн'!$A$3:$G$780,7,FALSE)</f>
        <v>Кабанова Н.С., Мазыкин А.Г.</v>
      </c>
      <c r="O124" s="119">
        <v>4</v>
      </c>
    </row>
    <row r="125" spans="1:27" s="14" customFormat="1" ht="14.25" customHeight="1" x14ac:dyDescent="0.25">
      <c r="A125" s="347">
        <v>25</v>
      </c>
      <c r="B125" s="347">
        <v>69</v>
      </c>
      <c r="C125" s="80" t="str">
        <f>VLOOKUP(B125,'Уч юн'!$A$3:$G$780,2,FALSE)</f>
        <v>Фахретдинов Тимур</v>
      </c>
      <c r="D125" s="146" t="str">
        <f>VLOOKUP(B125,'Уч юн'!$A$3:$G$780,3,FALSE)</f>
        <v>2006</v>
      </c>
      <c r="E125" s="67" t="str">
        <f>VLOOKUP(B125,'Уч юн'!$A$3:$G$780,4,FALSE)</f>
        <v>1ю</v>
      </c>
      <c r="F125" s="80" t="str">
        <f>VLOOKUP(B125,'Уч юн'!$A$3:$G$780,5,FALSE)</f>
        <v>Татарстан</v>
      </c>
      <c r="G125" s="154" t="str">
        <f>VLOOKUP(B125,'Уч юн'!$A$3:$G$780,6,FALSE)</f>
        <v>СШОР "Тасма"</v>
      </c>
      <c r="H125" s="414" t="str">
        <f>K125</f>
        <v>163.3</v>
      </c>
      <c r="I125" s="78"/>
      <c r="J125" s="348"/>
      <c r="K125" s="505" t="s">
        <v>865</v>
      </c>
      <c r="L125" s="505"/>
      <c r="M125" s="506" t="e">
        <f>SMALL(K125:L125,1)+0</f>
        <v>#NUM!</v>
      </c>
      <c r="N125" s="439" t="str">
        <f>VLOOKUP(B125,'Уч юн'!$A$3:$G$780,7,FALSE)</f>
        <v xml:space="preserve">Годунова Е.И. </v>
      </c>
      <c r="O125" s="119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</row>
    <row r="126" spans="1:27" s="14" customFormat="1" ht="14.25" customHeight="1" x14ac:dyDescent="0.25">
      <c r="A126" s="347">
        <v>26</v>
      </c>
      <c r="B126" s="347">
        <v>265</v>
      </c>
      <c r="C126" s="80" t="str">
        <f>VLOOKUP(B126,'Уч юн'!$A$3:$G$780,2,FALSE)</f>
        <v>Орешкин Даниил</v>
      </c>
      <c r="D126" s="146" t="str">
        <f>VLOOKUP(B126,'Уч юн'!$A$3:$G$780,3,FALSE)</f>
        <v>2006</v>
      </c>
      <c r="E126" s="67" t="str">
        <f>VLOOKUP(B126,'Уч юн'!$A$3:$G$780,4,FALSE)</f>
        <v>3</v>
      </c>
      <c r="F126" s="80" t="str">
        <f>VLOOKUP(B126,'Уч юн'!$A$3:$G$780,5,FALSE)</f>
        <v>Тамбовская</v>
      </c>
      <c r="G126" s="154" t="str">
        <f>VLOOKUP(B126,'Уч юн'!$A$3:$G$780,6,FALSE)</f>
        <v>ДЮСШ</v>
      </c>
      <c r="H126" s="414" t="s">
        <v>737</v>
      </c>
      <c r="I126" s="78"/>
      <c r="J126" s="348"/>
      <c r="K126" s="505" t="s">
        <v>659</v>
      </c>
      <c r="L126" s="505"/>
      <c r="M126" s="506" t="e">
        <f>SMALL(K126:L126,1)+0</f>
        <v>#NUM!</v>
      </c>
      <c r="N126" s="439" t="str">
        <f>VLOOKUP(B126,'Уч юн'!$A$3:$G$780,7,FALSE)</f>
        <v>Кувардина Н.А.</v>
      </c>
      <c r="O126" s="119"/>
    </row>
    <row r="127" spans="1:27" s="14" customFormat="1" x14ac:dyDescent="0.25">
      <c r="A127" s="111"/>
      <c r="B127" s="81"/>
      <c r="D127" s="147"/>
      <c r="E127" s="81"/>
      <c r="F127" s="112"/>
      <c r="G127" s="507"/>
      <c r="H127" s="508"/>
      <c r="I127" s="113"/>
      <c r="J127" s="81"/>
      <c r="K127" s="301"/>
      <c r="L127" s="301"/>
      <c r="M127" s="301"/>
      <c r="O127" s="119"/>
    </row>
    <row r="128" spans="1:27" s="14" customFormat="1" x14ac:dyDescent="0.25">
      <c r="A128" s="111"/>
      <c r="B128" s="81"/>
      <c r="D128" s="147"/>
      <c r="E128" s="81"/>
      <c r="F128" s="112"/>
      <c r="G128" s="507"/>
      <c r="H128" s="508"/>
      <c r="I128" s="113"/>
      <c r="J128" s="81"/>
      <c r="K128" s="301"/>
      <c r="L128" s="301"/>
      <c r="M128" s="301"/>
      <c r="O128" s="119"/>
    </row>
    <row r="129" spans="1:15" s="14" customFormat="1" x14ac:dyDescent="0.25">
      <c r="A129" s="111"/>
      <c r="B129" s="81"/>
      <c r="D129" s="147"/>
      <c r="E129" s="81"/>
      <c r="F129" s="112"/>
      <c r="G129" s="507"/>
      <c r="H129" s="508"/>
      <c r="I129" s="113"/>
      <c r="J129" s="81"/>
      <c r="K129" s="301"/>
      <c r="L129" s="301"/>
      <c r="M129" s="301"/>
      <c r="O129" s="119"/>
    </row>
    <row r="130" spans="1:15" s="14" customFormat="1" x14ac:dyDescent="0.25">
      <c r="A130" s="111"/>
      <c r="B130" s="81"/>
      <c r="D130" s="147"/>
      <c r="E130" s="81"/>
      <c r="F130" s="112"/>
      <c r="G130" s="507"/>
      <c r="H130" s="508"/>
      <c r="I130" s="113"/>
      <c r="J130" s="81"/>
      <c r="K130" s="301"/>
      <c r="L130" s="301"/>
      <c r="M130" s="301"/>
      <c r="O130" s="119"/>
    </row>
    <row r="131" spans="1:15" s="14" customFormat="1" x14ac:dyDescent="0.25">
      <c r="A131" s="111"/>
      <c r="B131" s="81"/>
      <c r="D131" s="147"/>
      <c r="E131" s="81"/>
      <c r="F131" s="112"/>
      <c r="G131" s="507"/>
      <c r="H131" s="508"/>
      <c r="I131" s="113"/>
      <c r="J131" s="81"/>
      <c r="K131" s="301"/>
      <c r="L131" s="301"/>
      <c r="M131" s="301"/>
      <c r="O131" s="119"/>
    </row>
    <row r="132" spans="1:15" s="14" customFormat="1" x14ac:dyDescent="0.25">
      <c r="A132" s="111"/>
      <c r="B132" s="81"/>
      <c r="D132" s="147"/>
      <c r="E132" s="81"/>
      <c r="F132" s="112"/>
      <c r="G132" s="507"/>
      <c r="H132" s="508"/>
      <c r="I132" s="113"/>
      <c r="J132" s="81"/>
      <c r="K132" s="301"/>
      <c r="L132" s="301"/>
      <c r="M132" s="301"/>
      <c r="O132" s="119"/>
    </row>
  </sheetData>
  <sortState ref="A101:AA126">
    <sortCondition ref="A101:A126"/>
  </sortState>
  <customSheetViews>
    <customSheetView guid="{AB6DF331-6F3D-4A04-9B31-9285668B630A}" showPageBreaks="1" fitToPage="1" view="pageBreakPreview" topLeftCell="A3">
      <selection activeCell="J22" sqref="J22:J36"/>
      <colBreaks count="1" manualBreakCount="1">
        <brk id="15" max="1048575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38" orientation="portrait" r:id="rId1"/>
      <headerFooter alignWithMargins="0"/>
    </customSheetView>
    <customSheetView guid="{2CB5C6AB-8CA4-4A12-8C86-30C44E11A564}" showPageBreaks="1" printArea="1" hiddenColumns="1" view="pageBreakPreview">
      <selection activeCell="F18" sqref="F18"/>
      <colBreaks count="1" manualBreakCount="1">
        <brk id="20" max="1048575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98" fitToHeight="3" orientation="landscape" r:id="rId2"/>
      <headerFooter alignWithMargins="0"/>
    </customSheetView>
    <customSheetView guid="{4654A10B-BF2C-4F91-B821-84CF341F9FF3}" showPageBreaks="1" fitToPage="1" hiddenRows="1" hiddenColumns="1" view="pageBreakPreview" topLeftCell="A7">
      <selection sqref="A1:IV6"/>
      <rowBreaks count="1" manualBreakCount="1">
        <brk id="43" max="23" man="1"/>
      </rowBreaks>
      <colBreaks count="1" manualBreakCount="1">
        <brk id="29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87" fitToHeight="2" orientation="landscape" r:id="rId3"/>
      <headerFooter alignWithMargins="0"/>
    </customSheetView>
    <customSheetView guid="{A52F393E-587E-40A2-B224-F36DC3F0F66D}" showPageBreaks="1" hiddenColumns="1" view="pageBreakPreview" topLeftCell="D12">
      <selection activeCell="D22" sqref="A22:IV22"/>
      <colBreaks count="2" manualBreakCount="2">
        <brk id="17" max="108" man="1"/>
        <brk id="29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landscape" r:id="rId4"/>
      <headerFooter alignWithMargins="0"/>
    </customSheetView>
    <customSheetView guid="{948F6758-08EB-455E-9DF2-723DFC2E4E47}" showPageBreaks="1" printArea="1" hiddenColumns="1" view="pageBreakPreview" topLeftCell="A109">
      <selection activeCell="A10" sqref="A10:IV10"/>
      <rowBreaks count="1" manualBreakCount="1">
        <brk id="95" max="18" man="1"/>
      </rowBreaks>
      <colBreaks count="1" manualBreakCount="1">
        <brk id="19" max="1048575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90" fitToHeight="3" orientation="portrait" r:id="rId5"/>
      <headerFooter alignWithMargins="0"/>
    </customSheetView>
  </customSheetViews>
  <mergeCells count="17">
    <mergeCell ref="A96:S96"/>
    <mergeCell ref="A97:S97"/>
    <mergeCell ref="O99:P99"/>
    <mergeCell ref="Q99:S99"/>
    <mergeCell ref="O100:Q100"/>
    <mergeCell ref="D6:M6"/>
    <mergeCell ref="N6:S6"/>
    <mergeCell ref="O12:Q12"/>
    <mergeCell ref="A9:S9"/>
    <mergeCell ref="A1:S1"/>
    <mergeCell ref="A2:S2"/>
    <mergeCell ref="A3:S3"/>
    <mergeCell ref="A5:S5"/>
    <mergeCell ref="O11:P11"/>
    <mergeCell ref="Q11:S11"/>
    <mergeCell ref="A8:S8"/>
    <mergeCell ref="A4:S4"/>
  </mergeCells>
  <phoneticPr fontId="7" type="noConversion"/>
  <printOptions horizontalCentered="1"/>
  <pageMargins left="0.15748031496062992" right="0.15748031496062992" top="0.15748031496062992" bottom="0.15748031496062992" header="0.15748031496062992" footer="0.15748031496062992"/>
  <pageSetup paperSize="9" fitToHeight="4" orientation="landscape" r:id="rId6"/>
  <headerFooter alignWithMargins="0"/>
  <rowBreaks count="1" manualBreakCount="1">
    <brk id="9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79"/>
  <sheetViews>
    <sheetView view="pageBreakPreview" topLeftCell="A40" zoomScaleSheetLayoutView="100" workbookViewId="0">
      <selection activeCell="C23" sqref="C23"/>
    </sheetView>
  </sheetViews>
  <sheetFormatPr defaultRowHeight="12.75" x14ac:dyDescent="0.2"/>
  <cols>
    <col min="1" max="1" width="6.140625" style="34" customWidth="1"/>
    <col min="2" max="2" width="4.85546875" style="32" customWidth="1"/>
    <col min="3" max="3" width="28.140625" style="15" customWidth="1"/>
    <col min="4" max="4" width="10.5703125" style="139" customWidth="1"/>
    <col min="5" max="5" width="7.42578125" style="32" customWidth="1"/>
    <col min="6" max="6" width="18.7109375" style="26" customWidth="1"/>
    <col min="7" max="7" width="27.5703125" style="25" customWidth="1"/>
    <col min="8" max="8" width="8.5703125" style="79" customWidth="1"/>
    <col min="9" max="9" width="6.85546875" style="32" customWidth="1"/>
    <col min="10" max="11" width="6" style="71" hidden="1" customWidth="1"/>
    <col min="12" max="12" width="6" style="76" hidden="1" customWidth="1"/>
    <col min="13" max="13" width="34.7109375" style="15" customWidth="1"/>
    <col min="14" max="14" width="5" style="32" hidden="1" customWidth="1"/>
    <col min="15" max="16" width="5" style="15" hidden="1" customWidth="1"/>
    <col min="17" max="17" width="7.28515625" style="15" hidden="1" customWidth="1"/>
    <col min="18" max="18" width="5.5703125" style="15" hidden="1" customWidth="1"/>
    <col min="19" max="26" width="6.7109375" style="15" customWidth="1"/>
    <col min="27" max="16384" width="9.140625" style="15"/>
  </cols>
  <sheetData>
    <row r="1" spans="1:26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132">
        <v>40</v>
      </c>
      <c r="T1" s="132">
        <v>50.4</v>
      </c>
      <c r="U1" s="132">
        <v>52.9</v>
      </c>
      <c r="V1" s="132">
        <v>56.5</v>
      </c>
      <c r="W1" s="132">
        <v>100.9</v>
      </c>
      <c r="X1" s="132">
        <v>105.9</v>
      </c>
      <c r="Y1" s="132">
        <v>111.4</v>
      </c>
      <c r="Z1" s="132">
        <v>117.1</v>
      </c>
    </row>
    <row r="2" spans="1:26" ht="14.2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</row>
    <row r="3" spans="1:26" s="35" customFormat="1" ht="8.2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6" s="35" customFormat="1" ht="1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7"/>
      <c r="Z4" s="81"/>
    </row>
    <row r="5" spans="1:26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  <c r="Z5" s="81"/>
    </row>
    <row r="6" spans="1:26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 t="str">
        <f>'60 юн'!N7</f>
        <v>01-03 марта 2019г</v>
      </c>
      <c r="N6" s="549"/>
      <c r="O6" s="549"/>
      <c r="P6" s="549"/>
      <c r="Q6" s="549"/>
      <c r="R6" s="549"/>
      <c r="S6" s="81"/>
      <c r="T6" s="81"/>
      <c r="U6" s="81"/>
      <c r="V6" s="87"/>
      <c r="W6" s="81"/>
      <c r="X6" s="81"/>
      <c r="Y6" s="87"/>
      <c r="Z6" s="81"/>
    </row>
    <row r="7" spans="1:26" s="35" customFormat="1" ht="9.75" customHeight="1" x14ac:dyDescent="0.25">
      <c r="A7" s="33"/>
      <c r="B7" s="31"/>
      <c r="C7" s="3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81"/>
      <c r="T7" s="81"/>
      <c r="U7" s="81"/>
      <c r="V7" s="87"/>
      <c r="W7" s="81"/>
      <c r="X7" s="81"/>
      <c r="Y7" s="87"/>
      <c r="Z7" s="81"/>
    </row>
    <row r="8" spans="1:26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  <c r="Z8" s="81"/>
    </row>
    <row r="9" spans="1:26" s="35" customFormat="1" ht="15.75" customHeight="1" x14ac:dyDescent="0.25">
      <c r="A9" s="552" t="s">
        <v>40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  <c r="Z9" s="106"/>
    </row>
    <row r="10" spans="1:26" s="47" customFormat="1" ht="12.75" customHeight="1" x14ac:dyDescent="0.2">
      <c r="A10" s="51"/>
      <c r="B10" s="84"/>
      <c r="C10" s="53"/>
      <c r="D10" s="143"/>
      <c r="E10" s="52"/>
      <c r="F10" s="52"/>
      <c r="G10" s="52"/>
      <c r="H10" s="74"/>
      <c r="I10" s="49"/>
      <c r="J10" s="82"/>
      <c r="K10" s="82"/>
      <c r="L10" s="74"/>
      <c r="M10" s="49"/>
      <c r="N10" s="52"/>
      <c r="O10" s="52"/>
      <c r="P10" s="52"/>
      <c r="Q10" s="52"/>
      <c r="R10" s="52"/>
      <c r="S10" s="87"/>
      <c r="T10" s="14"/>
      <c r="U10" s="40"/>
      <c r="V10" s="131"/>
      <c r="W10" s="131"/>
      <c r="X10" s="131"/>
      <c r="Y10" s="131"/>
      <c r="Z10" s="131"/>
    </row>
    <row r="11" spans="1:26" s="47" customFormat="1" ht="15.75" customHeight="1" x14ac:dyDescent="0.25">
      <c r="A11" s="51"/>
      <c r="B11" s="84"/>
      <c r="C11" s="55" t="s">
        <v>48</v>
      </c>
      <c r="D11" s="144"/>
      <c r="E11" s="54"/>
      <c r="F11" s="50"/>
      <c r="G11" s="50"/>
      <c r="H11" s="565" t="s">
        <v>19</v>
      </c>
      <c r="I11" s="566"/>
      <c r="J11" s="351"/>
      <c r="K11" s="351"/>
      <c r="L11" s="310"/>
      <c r="M11" s="311" t="s">
        <v>758</v>
      </c>
      <c r="N11" s="567" t="s">
        <v>24</v>
      </c>
      <c r="O11" s="567"/>
      <c r="P11" s="557" t="s">
        <v>638</v>
      </c>
      <c r="Q11" s="557"/>
      <c r="R11" s="557"/>
      <c r="S11" s="59"/>
      <c r="T11" s="14"/>
      <c r="U11" s="40"/>
      <c r="V11" s="131"/>
      <c r="W11" s="131"/>
      <c r="X11" s="131"/>
      <c r="Y11" s="131"/>
      <c r="Z11" s="131"/>
    </row>
    <row r="12" spans="1:26" s="48" customFormat="1" ht="24.75" customHeight="1" x14ac:dyDescent="0.2">
      <c r="A12" s="110" t="s">
        <v>1</v>
      </c>
      <c r="B12" s="110" t="s">
        <v>20</v>
      </c>
      <c r="C12" s="110" t="s">
        <v>2</v>
      </c>
      <c r="D12" s="148" t="s">
        <v>3</v>
      </c>
      <c r="E12" s="110" t="s">
        <v>4</v>
      </c>
      <c r="F12" s="110" t="s">
        <v>5</v>
      </c>
      <c r="G12" s="110" t="s">
        <v>6</v>
      </c>
      <c r="H12" s="77" t="s">
        <v>7</v>
      </c>
      <c r="I12" s="66" t="s">
        <v>17</v>
      </c>
      <c r="J12" s="108" t="s">
        <v>27</v>
      </c>
      <c r="K12" s="108" t="s">
        <v>28</v>
      </c>
      <c r="L12" s="77" t="s">
        <v>31</v>
      </c>
      <c r="M12" s="110" t="s">
        <v>9</v>
      </c>
      <c r="N12" s="564" t="s">
        <v>10</v>
      </c>
      <c r="O12" s="564"/>
      <c r="P12" s="564"/>
      <c r="Q12" s="292" t="s">
        <v>11</v>
      </c>
      <c r="R12" s="291" t="s">
        <v>1</v>
      </c>
      <c r="S12" s="156"/>
      <c r="T12" s="62"/>
      <c r="U12" s="63"/>
      <c r="V12" s="44"/>
      <c r="W12" s="44"/>
      <c r="X12" s="44"/>
      <c r="Y12" s="44"/>
      <c r="Z12" s="44"/>
    </row>
    <row r="13" spans="1:26" s="122" customFormat="1" ht="15" customHeight="1" x14ac:dyDescent="0.25">
      <c r="A13" s="67">
        <v>1</v>
      </c>
      <c r="B13" s="347">
        <v>441</v>
      </c>
      <c r="C13" s="80" t="str">
        <f>VLOOKUP(B13,'Уч юн'!$A$3:$G$780,2,FALSE)</f>
        <v>Кузнецов Игорь</v>
      </c>
      <c r="D13" s="146" t="str">
        <f>VLOOKUP(B13,'Уч юн'!$A$3:$G$780,3,FALSE)</f>
        <v>2004</v>
      </c>
      <c r="E13" s="67" t="str">
        <f>VLOOKUP(B13,'Уч юн'!$A$3:$G$780,4,FALSE)</f>
        <v>2</v>
      </c>
      <c r="F13" s="80" t="str">
        <f>VLOOKUP(B13,'Уч юн'!$A$3:$G$780,5,FALSE)</f>
        <v>Мурманская</v>
      </c>
      <c r="G13" s="80" t="str">
        <f>VLOOKUP(B13,'Уч юн'!$A$3:$G$780,6,FALSE)</f>
        <v>СШОР№4</v>
      </c>
      <c r="H13" s="78" t="str">
        <f>CONCATENATE(J13,"",K13)</f>
        <v>52,0</v>
      </c>
      <c r="I13" s="348">
        <f t="shared" ref="I13:I51" si="0">LOOKUP(L13,$S$1:$Z$1,$S$2:$Z$2)</f>
        <v>1</v>
      </c>
      <c r="J13" s="349"/>
      <c r="K13" s="349" t="s">
        <v>720</v>
      </c>
      <c r="L13" s="350">
        <f t="shared" ref="L13:L51" si="1">(J13*100)+K13</f>
        <v>52</v>
      </c>
      <c r="M13" s="340" t="str">
        <f>VLOOKUP(B13,'Уч юн'!$A$3:$G$780,7,FALSE)</f>
        <v>Шаверина Е.Н.</v>
      </c>
      <c r="N13" s="348">
        <v>1</v>
      </c>
      <c r="O13" s="352"/>
      <c r="P13" s="352"/>
      <c r="Q13" s="352"/>
      <c r="R13" s="352"/>
      <c r="S13" s="183"/>
      <c r="T13" s="69"/>
      <c r="U13" s="140"/>
      <c r="V13" s="68"/>
      <c r="W13" s="68"/>
      <c r="X13" s="68"/>
      <c r="Y13" s="68"/>
      <c r="Z13" s="68"/>
    </row>
    <row r="14" spans="1:26" s="69" customFormat="1" ht="15" customHeight="1" x14ac:dyDescent="0.25">
      <c r="A14" s="67">
        <v>2</v>
      </c>
      <c r="B14" s="347">
        <v>690</v>
      </c>
      <c r="C14" s="80" t="str">
        <f>VLOOKUP(B14,'Уч юн'!$A$3:$G$780,2,FALSE)</f>
        <v>Смолин Максим</v>
      </c>
      <c r="D14" s="146" t="str">
        <f>VLOOKUP(B14,'Уч юн'!$A$3:$G$780,3,FALSE)</f>
        <v>2004</v>
      </c>
      <c r="E14" s="67" t="str">
        <f>VLOOKUP(B14,'Уч юн'!$A$3:$G$780,4,FALSE)</f>
        <v>1</v>
      </c>
      <c r="F14" s="80" t="str">
        <f>VLOOKUP(B14,'Уч юн'!$A$3:$G$780,5,FALSE)</f>
        <v>Пензенская</v>
      </c>
      <c r="G14" s="80" t="str">
        <f>VLOOKUP(B14,'Уч юн'!$A$3:$G$780,6,FALSE)</f>
        <v>КСШОР</v>
      </c>
      <c r="H14" s="78" t="str">
        <f t="shared" ref="H14:H44" si="2">CONCATENATE(J14,"",K14)</f>
        <v>52,2</v>
      </c>
      <c r="I14" s="348">
        <f t="shared" si="0"/>
        <v>1</v>
      </c>
      <c r="J14" s="349"/>
      <c r="K14" s="349" t="s">
        <v>724</v>
      </c>
      <c r="L14" s="350">
        <f t="shared" si="1"/>
        <v>52.2</v>
      </c>
      <c r="M14" s="340" t="str">
        <f>VLOOKUP(B14,'Уч юн'!$A$3:$G$780,7,FALSE)</f>
        <v>Конова Т.В.</v>
      </c>
      <c r="N14" s="353">
        <v>1</v>
      </c>
      <c r="O14" s="354"/>
      <c r="P14" s="354"/>
      <c r="Q14" s="355"/>
      <c r="R14" s="354"/>
      <c r="S14" s="181"/>
      <c r="U14" s="140"/>
      <c r="V14" s="83"/>
      <c r="W14" s="83"/>
      <c r="X14" s="83"/>
      <c r="Y14" s="83"/>
      <c r="Z14" s="83"/>
    </row>
    <row r="15" spans="1:26" s="69" customFormat="1" ht="15" customHeight="1" x14ac:dyDescent="0.25">
      <c r="A15" s="67">
        <v>3</v>
      </c>
      <c r="B15" s="347">
        <v>38</v>
      </c>
      <c r="C15" s="80" t="str">
        <f>VLOOKUP(B15,'Уч юн'!$A$3:$G$780,2,FALSE)</f>
        <v>Жмакин Артем</v>
      </c>
      <c r="D15" s="146" t="str">
        <f>VLOOKUP(B15,'Уч юн'!$A$3:$G$780,3,FALSE)</f>
        <v>2004</v>
      </c>
      <c r="E15" s="67" t="str">
        <f>VLOOKUP(B15,'Уч юн'!$A$3:$G$780,4,FALSE)</f>
        <v>2</v>
      </c>
      <c r="F15" s="80" t="str">
        <f>VLOOKUP(B15,'Уч юн'!$A$3:$G$780,5,FALSE)</f>
        <v>Курская</v>
      </c>
      <c r="G15" s="80" t="str">
        <f>VLOOKUP(B15,'Уч юн'!$A$3:$G$780,6,FALSE)</f>
        <v>ДЮСШ "Виктория"</v>
      </c>
      <c r="H15" s="78" t="str">
        <f t="shared" si="2"/>
        <v>53,3</v>
      </c>
      <c r="I15" s="348">
        <f t="shared" si="0"/>
        <v>2</v>
      </c>
      <c r="J15" s="349"/>
      <c r="K15" s="349" t="s">
        <v>733</v>
      </c>
      <c r="L15" s="350">
        <f t="shared" si="1"/>
        <v>53.3</v>
      </c>
      <c r="M15" s="340" t="str">
        <f>VLOOKUP(B15,'Уч юн'!$A$3:$G$780,7,FALSE)</f>
        <v>Мещерякова Л.М.</v>
      </c>
      <c r="N15" s="348"/>
      <c r="O15" s="352"/>
      <c r="P15" s="352"/>
      <c r="Q15" s="352"/>
      <c r="R15" s="352"/>
      <c r="S15" s="183"/>
      <c r="U15" s="140"/>
      <c r="V15" s="68"/>
      <c r="W15" s="68"/>
      <c r="X15" s="68"/>
      <c r="Y15" s="68"/>
      <c r="Z15" s="68"/>
    </row>
    <row r="16" spans="1:26" s="68" customFormat="1" ht="15" customHeight="1" x14ac:dyDescent="0.25">
      <c r="A16" s="67">
        <v>4</v>
      </c>
      <c r="B16" s="347">
        <v>57</v>
      </c>
      <c r="C16" s="80" t="str">
        <f>VLOOKUP(B16,'Уч юн'!$A$3:$G$780,2,FALSE)</f>
        <v>Брыковский Даниил</v>
      </c>
      <c r="D16" s="146" t="str">
        <f>VLOOKUP(B16,'Уч юн'!$A$3:$G$780,3,FALSE)</f>
        <v>2004</v>
      </c>
      <c r="E16" s="67" t="str">
        <f>VLOOKUP(B16,'Уч юн'!$A$3:$G$780,4,FALSE)</f>
        <v>1</v>
      </c>
      <c r="F16" s="80" t="str">
        <f>VLOOKUP(B16,'Уч юн'!$A$3:$G$780,5,FALSE)</f>
        <v>Тульская</v>
      </c>
      <c r="G16" s="80" t="str">
        <f>VLOOKUP(B16,'Уч юн'!$A$3:$G$780,6,FALSE)</f>
        <v>СШОР</v>
      </c>
      <c r="H16" s="78" t="str">
        <f t="shared" si="2"/>
        <v>53,4</v>
      </c>
      <c r="I16" s="348">
        <f t="shared" si="0"/>
        <v>2</v>
      </c>
      <c r="J16" s="349"/>
      <c r="K16" s="349" t="s">
        <v>725</v>
      </c>
      <c r="L16" s="350">
        <f t="shared" si="1"/>
        <v>53.4</v>
      </c>
      <c r="M16" s="340" t="str">
        <f>VLOOKUP(B16,'Уч юн'!$A$3:$G$780,7,FALSE)</f>
        <v>Маринов А.В.</v>
      </c>
      <c r="N16" s="276">
        <v>2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s="171" customFormat="1" ht="15" customHeight="1" x14ac:dyDescent="0.25">
      <c r="A17" s="67">
        <v>5</v>
      </c>
      <c r="B17" s="347">
        <v>26</v>
      </c>
      <c r="C17" s="80" t="str">
        <f>VLOOKUP(B17,'Уч юн'!$A$3:$G$780,2,FALSE)</f>
        <v>Ким Никита</v>
      </c>
      <c r="D17" s="146" t="str">
        <f>VLOOKUP(B17,'Уч юн'!$A$3:$G$780,3,FALSE)</f>
        <v>2004</v>
      </c>
      <c r="E17" s="67" t="str">
        <f>VLOOKUP(B17,'Уч юн'!$A$3:$G$780,4,FALSE)</f>
        <v>2</v>
      </c>
      <c r="F17" s="80" t="str">
        <f>VLOOKUP(B17,'Уч юн'!$A$3:$G$780,5,FALSE)</f>
        <v>Сахалинская</v>
      </c>
      <c r="G17" s="80" t="str">
        <f>VLOOKUP(B17,'Уч юн'!$A$3:$G$780,6,FALSE)</f>
        <v xml:space="preserve">СШ  </v>
      </c>
      <c r="H17" s="78" t="str">
        <f t="shared" si="2"/>
        <v>53,8</v>
      </c>
      <c r="I17" s="348">
        <f t="shared" si="0"/>
        <v>2</v>
      </c>
      <c r="J17" s="349"/>
      <c r="K17" s="349" t="s">
        <v>721</v>
      </c>
      <c r="L17" s="350">
        <f t="shared" si="1"/>
        <v>53.8</v>
      </c>
      <c r="M17" s="340" t="str">
        <f>VLOOKUP(B17,'Уч юн'!$A$3:$G$780,7,FALSE)</f>
        <v>Рехмонен М.Н.</v>
      </c>
      <c r="N17" s="348">
        <v>2</v>
      </c>
      <c r="O17" s="352"/>
      <c r="P17" s="352"/>
      <c r="Q17" s="352"/>
      <c r="R17" s="352"/>
      <c r="S17" s="68"/>
      <c r="T17" s="68"/>
      <c r="U17" s="140"/>
      <c r="V17" s="68"/>
      <c r="W17" s="68"/>
      <c r="X17" s="68"/>
      <c r="Y17" s="68"/>
      <c r="Z17" s="68"/>
    </row>
    <row r="18" spans="1:26" s="68" customFormat="1" ht="15" customHeight="1" x14ac:dyDescent="0.25">
      <c r="A18" s="67">
        <v>5</v>
      </c>
      <c r="B18" s="347">
        <v>440</v>
      </c>
      <c r="C18" s="80" t="str">
        <f>VLOOKUP(B18,'Уч юн'!$A$3:$G$780,2,FALSE)</f>
        <v>Бублис Роман</v>
      </c>
      <c r="D18" s="146" t="str">
        <f>VLOOKUP(B18,'Уч юн'!$A$3:$G$780,3,FALSE)</f>
        <v>2004</v>
      </c>
      <c r="E18" s="67" t="str">
        <f>VLOOKUP(B18,'Уч юн'!$A$3:$G$780,4,FALSE)</f>
        <v>2</v>
      </c>
      <c r="F18" s="80" t="str">
        <f>VLOOKUP(B18,'Уч юн'!$A$3:$G$780,5,FALSE)</f>
        <v>Мурманская</v>
      </c>
      <c r="G18" s="80" t="str">
        <f>VLOOKUP(B18,'Уч юн'!$A$3:$G$780,6,FALSE)</f>
        <v>СШОР№4</v>
      </c>
      <c r="H18" s="78" t="str">
        <f t="shared" si="2"/>
        <v>53,8</v>
      </c>
      <c r="I18" s="348">
        <f t="shared" si="0"/>
        <v>2</v>
      </c>
      <c r="J18" s="349"/>
      <c r="K18" s="349" t="s">
        <v>721</v>
      </c>
      <c r="L18" s="350">
        <f t="shared" si="1"/>
        <v>53.8</v>
      </c>
      <c r="M18" s="340" t="str">
        <f>VLOOKUP(B18,'Уч юн'!$A$3:$G$780,7,FALSE)</f>
        <v>Шаверина Е.Н.</v>
      </c>
      <c r="N18" s="276">
        <v>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s="122" customFormat="1" ht="15" customHeight="1" x14ac:dyDescent="0.25">
      <c r="A19" s="67">
        <v>7</v>
      </c>
      <c r="B19" s="347">
        <v>407</v>
      </c>
      <c r="C19" s="80" t="str">
        <f>VLOOKUP(B19,'Уч юн'!$A$3:$G$780,2,FALSE)</f>
        <v>Дьяконов Никита</v>
      </c>
      <c r="D19" s="146" t="str">
        <f>VLOOKUP(B19,'Уч юн'!$A$3:$G$780,3,FALSE)</f>
        <v>2004</v>
      </c>
      <c r="E19" s="67" t="str">
        <f>VLOOKUP(B19,'Уч юн'!$A$3:$G$780,4,FALSE)</f>
        <v>2</v>
      </c>
      <c r="F19" s="80" t="str">
        <f>VLOOKUP(B19,'Уч юн'!$A$3:$G$780,5,FALSE)</f>
        <v>Башкортостан</v>
      </c>
      <c r="G19" s="80" t="str">
        <f>VLOOKUP(B19,'Уч юн'!$A$3:$G$780,6,FALSE)</f>
        <v>ДЮСШ "Юность"</v>
      </c>
      <c r="H19" s="78" t="str">
        <f t="shared" si="2"/>
        <v>54,0</v>
      </c>
      <c r="I19" s="348">
        <f t="shared" si="0"/>
        <v>2</v>
      </c>
      <c r="J19" s="349"/>
      <c r="K19" s="349" t="s">
        <v>677</v>
      </c>
      <c r="L19" s="350">
        <f t="shared" si="1"/>
        <v>54</v>
      </c>
      <c r="M19" s="340" t="str">
        <f>VLOOKUP(B19,'Уч юн'!$A$3:$G$780,7,FALSE)</f>
        <v>Шалопин А.В.</v>
      </c>
      <c r="N19" s="276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s="68" customFormat="1" ht="15" customHeight="1" x14ac:dyDescent="0.25">
      <c r="A20" s="67">
        <v>8</v>
      </c>
      <c r="B20" s="347">
        <v>288</v>
      </c>
      <c r="C20" s="80" t="str">
        <f>VLOOKUP(B20,'Уч юн'!$A$3:$G$780,2,FALSE)</f>
        <v>Кузьмин Максим</v>
      </c>
      <c r="D20" s="146" t="str">
        <f>VLOOKUP(B20,'Уч юн'!$A$3:$G$780,3,FALSE)</f>
        <v>2004</v>
      </c>
      <c r="E20" s="67" t="str">
        <f>VLOOKUP(B20,'Уч юн'!$A$3:$G$780,4,FALSE)</f>
        <v>2</v>
      </c>
      <c r="F20" s="80" t="str">
        <f>VLOOKUP(B20,'Уч юн'!$A$3:$G$780,5,FALSE)</f>
        <v>Саратовская</v>
      </c>
      <c r="G20" s="80" t="str">
        <f>VLOOKUP(B20,'Уч юн'!$A$3:$G$780,6,FALSE)</f>
        <v>ДЮСШ</v>
      </c>
      <c r="H20" s="78" t="str">
        <f t="shared" si="2"/>
        <v>54,2</v>
      </c>
      <c r="I20" s="348">
        <f t="shared" si="0"/>
        <v>2</v>
      </c>
      <c r="J20" s="349"/>
      <c r="K20" s="349" t="s">
        <v>740</v>
      </c>
      <c r="L20" s="350">
        <f t="shared" si="1"/>
        <v>54.2</v>
      </c>
      <c r="M20" s="340" t="str">
        <f>VLOOKUP(B20,'Уч юн'!$A$3:$G$780,7,FALSE)</f>
        <v>Минахметова О.В.</v>
      </c>
      <c r="N20" s="348"/>
      <c r="O20" s="352"/>
      <c r="P20" s="352"/>
      <c r="Q20" s="352"/>
      <c r="R20" s="352"/>
      <c r="S20" s="183"/>
      <c r="T20" s="69"/>
      <c r="U20" s="140"/>
    </row>
    <row r="21" spans="1:26" s="68" customFormat="1" ht="15" customHeight="1" x14ac:dyDescent="0.2">
      <c r="A21" s="67">
        <v>9</v>
      </c>
      <c r="B21" s="347">
        <v>230</v>
      </c>
      <c r="C21" s="80" t="str">
        <f>VLOOKUP(B21,'Уч юн'!$A$3:$G$780,2,FALSE)</f>
        <v>Брездун Игорь</v>
      </c>
      <c r="D21" s="146" t="str">
        <f>VLOOKUP(B21,'Уч юн'!$A$3:$G$780,3,FALSE)</f>
        <v>2004</v>
      </c>
      <c r="E21" s="67" t="str">
        <f>VLOOKUP(B21,'Уч юн'!$A$3:$G$780,4,FALSE)</f>
        <v>2</v>
      </c>
      <c r="F21" s="80" t="str">
        <f>VLOOKUP(B21,'Уч юн'!$A$3:$G$780,5,FALSE)</f>
        <v>Московская</v>
      </c>
      <c r="G21" s="80" t="str">
        <f>VLOOKUP(B21,'Уч юн'!$A$3:$G$780,6,FALSE)</f>
        <v>СШ "Авангард"</v>
      </c>
      <c r="H21" s="78" t="str">
        <f t="shared" si="2"/>
        <v>54,6</v>
      </c>
      <c r="I21" s="348">
        <f t="shared" si="0"/>
        <v>2</v>
      </c>
      <c r="J21" s="349"/>
      <c r="K21" s="349" t="s">
        <v>728</v>
      </c>
      <c r="L21" s="350">
        <f t="shared" si="1"/>
        <v>54.6</v>
      </c>
      <c r="M21" s="340" t="str">
        <f>VLOOKUP(B21,'Уч юн'!$A$3:$G$780,7,FALSE)</f>
        <v>Полищук И.Б.</v>
      </c>
      <c r="N21" s="348">
        <v>2</v>
      </c>
      <c r="O21" s="352"/>
      <c r="P21" s="352"/>
      <c r="Q21" s="352"/>
      <c r="R21" s="352"/>
    </row>
    <row r="22" spans="1:26" s="171" customFormat="1" ht="15" customHeight="1" x14ac:dyDescent="0.25">
      <c r="A22" s="67">
        <v>10</v>
      </c>
      <c r="B22" s="347">
        <v>457</v>
      </c>
      <c r="C22" s="80" t="str">
        <f>VLOOKUP(B22,'Уч юн'!$A$3:$G$780,2,FALSE)</f>
        <v>Огурцов Вадим</v>
      </c>
      <c r="D22" s="146" t="str">
        <f>VLOOKUP(B22,'Уч юн'!$A$3:$G$780,3,FALSE)</f>
        <v>2004</v>
      </c>
      <c r="E22" s="67" t="str">
        <f>VLOOKUP(B22,'Уч юн'!$A$3:$G$780,4,FALSE)</f>
        <v>2</v>
      </c>
      <c r="F22" s="80" t="str">
        <f>VLOOKUP(B22,'Уч юн'!$A$3:$G$780,5,FALSE)</f>
        <v>Нижегородская</v>
      </c>
      <c r="G22" s="80" t="str">
        <f>VLOOKUP(B22,'Уч юн'!$A$3:$G$780,6,FALSE)</f>
        <v>ДЮСШ№3</v>
      </c>
      <c r="H22" s="78" t="str">
        <f t="shared" si="2"/>
        <v>55,1</v>
      </c>
      <c r="I22" s="348">
        <f t="shared" si="0"/>
        <v>2</v>
      </c>
      <c r="J22" s="349"/>
      <c r="K22" s="349" t="s">
        <v>750</v>
      </c>
      <c r="L22" s="350">
        <f t="shared" si="1"/>
        <v>55.1</v>
      </c>
      <c r="M22" s="340" t="str">
        <f>VLOOKUP(B22,'Уч юн'!$A$3:$G$780,7,FALSE)</f>
        <v>Кузнецов А.А.</v>
      </c>
      <c r="N22" s="276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68" customFormat="1" ht="15" customHeight="1" x14ac:dyDescent="0.25">
      <c r="A23" s="67">
        <v>11</v>
      </c>
      <c r="B23" s="347">
        <v>708</v>
      </c>
      <c r="C23" s="80" t="str">
        <f>VLOOKUP(B23,'Уч юн'!$A$3:$G$780,2,FALSE)</f>
        <v>Антонов Егор</v>
      </c>
      <c r="D23" s="146" t="str">
        <f>VLOOKUP(B23,'Уч юн'!$A$3:$G$780,3,FALSE)</f>
        <v>2005</v>
      </c>
      <c r="E23" s="67" t="str">
        <f>VLOOKUP(B23,'Уч юн'!$A$3:$G$780,4,FALSE)</f>
        <v>3</v>
      </c>
      <c r="F23" s="80" t="str">
        <f>VLOOKUP(B23,'Уч юн'!$A$3:$G$780,5,FALSE)</f>
        <v>Пензенская</v>
      </c>
      <c r="G23" s="80" t="str">
        <f>VLOOKUP(B23,'Уч юн'!$A$3:$G$780,6,FALSE)</f>
        <v>ДЮСШ Кузнецкого</v>
      </c>
      <c r="H23" s="78" t="str">
        <f t="shared" si="2"/>
        <v>55,2</v>
      </c>
      <c r="I23" s="348">
        <f t="shared" si="0"/>
        <v>2</v>
      </c>
      <c r="J23" s="349"/>
      <c r="K23" s="349" t="s">
        <v>755</v>
      </c>
      <c r="L23" s="350">
        <f t="shared" si="1"/>
        <v>55.2</v>
      </c>
      <c r="M23" s="340" t="str">
        <f>VLOOKUP(B23,'Уч юн'!$A$3:$G$780,7,FALSE)</f>
        <v>Бунтин В.А.</v>
      </c>
      <c r="N23" s="276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s="122" customFormat="1" ht="15" customHeight="1" x14ac:dyDescent="0.25">
      <c r="A24" s="67">
        <v>12</v>
      </c>
      <c r="B24" s="347">
        <v>16</v>
      </c>
      <c r="C24" s="80" t="str">
        <f>VLOOKUP(B24,'Уч юн'!$A$3:$G$780,2,FALSE)</f>
        <v>Степанов Георгий</v>
      </c>
      <c r="D24" s="146" t="str">
        <f>VLOOKUP(B24,'Уч юн'!$A$3:$G$780,3,FALSE)</f>
        <v>2004</v>
      </c>
      <c r="E24" s="67" t="str">
        <f>VLOOKUP(B24,'Уч юн'!$A$3:$G$780,4,FALSE)</f>
        <v>3</v>
      </c>
      <c r="F24" s="80" t="str">
        <f>VLOOKUP(B24,'Уч юн'!$A$3:$G$780,5,FALSE)</f>
        <v>Ленинградская</v>
      </c>
      <c r="G24" s="80" t="str">
        <f>VLOOKUP(B24,'Уч юн'!$A$3:$G$780,6,FALSE)</f>
        <v>ДЮСШ№1</v>
      </c>
      <c r="H24" s="78" t="str">
        <f t="shared" si="2"/>
        <v>55,3</v>
      </c>
      <c r="I24" s="348">
        <f t="shared" si="0"/>
        <v>2</v>
      </c>
      <c r="J24" s="349"/>
      <c r="K24" s="349" t="s">
        <v>729</v>
      </c>
      <c r="L24" s="350">
        <f t="shared" si="1"/>
        <v>55.3</v>
      </c>
      <c r="M24" s="340" t="str">
        <f>VLOOKUP(B24,'Уч юн'!$A$3:$G$780,7,FALSE)</f>
        <v>Будаев А.И.</v>
      </c>
      <c r="N24" s="276">
        <v>3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68" customFormat="1" ht="15" customHeight="1" x14ac:dyDescent="0.25">
      <c r="A25" s="67">
        <v>13</v>
      </c>
      <c r="B25" s="347">
        <v>101</v>
      </c>
      <c r="C25" s="80" t="str">
        <f>VLOOKUP(B25,'Уч юн'!$A$3:$G$780,2,FALSE)</f>
        <v>Гнездилов Артем</v>
      </c>
      <c r="D25" s="146" t="str">
        <f>VLOOKUP(B25,'Уч юн'!$A$3:$G$780,3,FALSE)</f>
        <v>2005</v>
      </c>
      <c r="E25" s="67" t="str">
        <f>VLOOKUP(B25,'Уч юн'!$A$3:$G$780,4,FALSE)</f>
        <v>2</v>
      </c>
      <c r="F25" s="80" t="str">
        <f>VLOOKUP(B25,'Уч юн'!$A$3:$G$780,5,FALSE)</f>
        <v>Оренбургская</v>
      </c>
      <c r="G25" s="80" t="str">
        <f>VLOOKUP(B25,'Уч юн'!$A$3:$G$780,6,FALSE)</f>
        <v>Ташлинская ДЮСШ</v>
      </c>
      <c r="H25" s="78" t="str">
        <f t="shared" si="2"/>
        <v>55,4</v>
      </c>
      <c r="I25" s="348">
        <f t="shared" si="0"/>
        <v>2</v>
      </c>
      <c r="J25" s="349"/>
      <c r="K25" s="349" t="s">
        <v>726</v>
      </c>
      <c r="L25" s="350">
        <f t="shared" si="1"/>
        <v>55.4</v>
      </c>
      <c r="M25" s="340" t="str">
        <f>VLOOKUP(B25,'Уч юн'!$A$3:$G$780,7,FALSE)</f>
        <v>Тумакова И.В.</v>
      </c>
      <c r="N25" s="276">
        <v>3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69" customFormat="1" ht="15" customHeight="1" x14ac:dyDescent="0.25">
      <c r="A26" s="67">
        <v>13</v>
      </c>
      <c r="B26" s="347">
        <v>372</v>
      </c>
      <c r="C26" s="80" t="str">
        <f>VLOOKUP(B26,'Уч юн'!$A$3:$G$780,2,FALSE)</f>
        <v>Валентий Павел</v>
      </c>
      <c r="D26" s="146" t="str">
        <f>VLOOKUP(B26,'Уч юн'!$A$3:$G$780,3,FALSE)</f>
        <v>2004</v>
      </c>
      <c r="E26" s="67" t="str">
        <f>VLOOKUP(B26,'Уч юн'!$A$3:$G$780,4,FALSE)</f>
        <v>2</v>
      </c>
      <c r="F26" s="80" t="str">
        <f>VLOOKUP(B26,'Уч юн'!$A$3:$G$780,5,FALSE)</f>
        <v>Рязанская</v>
      </c>
      <c r="G26" s="80" t="str">
        <f>VLOOKUP(B26,'Уч юн'!$A$3:$G$780,6,FALSE)</f>
        <v>СДЮСШОР "Юность"</v>
      </c>
      <c r="H26" s="78" t="str">
        <f t="shared" si="2"/>
        <v>55,4</v>
      </c>
      <c r="I26" s="348">
        <f t="shared" si="0"/>
        <v>2</v>
      </c>
      <c r="J26" s="349"/>
      <c r="K26" s="349" t="s">
        <v>726</v>
      </c>
      <c r="L26" s="350">
        <f t="shared" si="1"/>
        <v>55.4</v>
      </c>
      <c r="M26" s="340" t="str">
        <f>VLOOKUP(B26,'Уч юн'!$A$3:$G$780,7,FALSE)</f>
        <v>Юкин В.В.</v>
      </c>
      <c r="N26" s="276"/>
    </row>
    <row r="27" spans="1:26" s="184" customFormat="1" ht="15" customHeight="1" x14ac:dyDescent="0.25">
      <c r="A27" s="67">
        <v>13</v>
      </c>
      <c r="B27" s="347">
        <v>266</v>
      </c>
      <c r="C27" s="80" t="str">
        <f>VLOOKUP(B27,'Уч юн'!$A$3:$G$780,2,FALSE)</f>
        <v>Бирюков Дмитрий</v>
      </c>
      <c r="D27" s="146" t="str">
        <f>VLOOKUP(B27,'Уч юн'!$A$3:$G$780,3,FALSE)</f>
        <v>2004</v>
      </c>
      <c r="E27" s="67" t="str">
        <f>VLOOKUP(B27,'Уч юн'!$A$3:$G$780,4,FALSE)</f>
        <v>3</v>
      </c>
      <c r="F27" s="80" t="str">
        <f>VLOOKUP(B27,'Уч юн'!$A$3:$G$780,5,FALSE)</f>
        <v>Тамбовская</v>
      </c>
      <c r="G27" s="80" t="str">
        <f>VLOOKUP(B27,'Уч юн'!$A$3:$G$780,6,FALSE)</f>
        <v>ДЮСШ№1</v>
      </c>
      <c r="H27" s="78" t="str">
        <f t="shared" si="2"/>
        <v>55,4</v>
      </c>
      <c r="I27" s="348">
        <f t="shared" si="0"/>
        <v>2</v>
      </c>
      <c r="J27" s="349"/>
      <c r="K27" s="349" t="s">
        <v>726</v>
      </c>
      <c r="L27" s="350">
        <f t="shared" si="1"/>
        <v>55.4</v>
      </c>
      <c r="M27" s="340" t="str">
        <f>VLOOKUP(B27,'Уч юн'!$A$3:$G$780,7,FALSE)</f>
        <v>Ламскова В.Ф.</v>
      </c>
      <c r="N27" s="348"/>
      <c r="O27" s="352"/>
      <c r="P27" s="352"/>
      <c r="Q27" s="352"/>
      <c r="R27" s="352"/>
      <c r="S27" s="68"/>
      <c r="T27" s="68"/>
      <c r="U27" s="140"/>
      <c r="V27" s="68"/>
      <c r="W27" s="68"/>
      <c r="X27" s="68"/>
      <c r="Y27" s="68"/>
      <c r="Z27" s="68"/>
    </row>
    <row r="28" spans="1:26" s="69" customFormat="1" ht="15" customHeight="1" x14ac:dyDescent="0.25">
      <c r="A28" s="67">
        <v>13</v>
      </c>
      <c r="B28" s="347">
        <v>373</v>
      </c>
      <c r="C28" s="80" t="str">
        <f>VLOOKUP(B28,'Уч юн'!$A$3:$G$780,2,FALSE)</f>
        <v>Забабурин Дмитрий</v>
      </c>
      <c r="D28" s="146" t="str">
        <f>VLOOKUP(B28,'Уч юн'!$A$3:$G$780,3,FALSE)</f>
        <v>2004</v>
      </c>
      <c r="E28" s="67" t="str">
        <f>VLOOKUP(B28,'Уч юн'!$A$3:$G$780,4,FALSE)</f>
        <v>2</v>
      </c>
      <c r="F28" s="80" t="str">
        <f>VLOOKUP(B28,'Уч юн'!$A$3:$G$780,5,FALSE)</f>
        <v>Рязанская</v>
      </c>
      <c r="G28" s="80" t="str">
        <f>VLOOKUP(B28,'Уч юн'!$A$3:$G$780,6,FALSE)</f>
        <v>СШОР "Олимпиец"</v>
      </c>
      <c r="H28" s="78" t="str">
        <f t="shared" si="2"/>
        <v>55,4</v>
      </c>
      <c r="I28" s="348">
        <f t="shared" si="0"/>
        <v>2</v>
      </c>
      <c r="J28" s="349"/>
      <c r="K28" s="349" t="s">
        <v>726</v>
      </c>
      <c r="L28" s="350">
        <f t="shared" si="1"/>
        <v>55.4</v>
      </c>
      <c r="M28" s="340" t="str">
        <f>VLOOKUP(B28,'Уч юн'!$A$3:$G$780,7,FALSE)</f>
        <v>Куделина Н.М., Трусова Е.А.</v>
      </c>
      <c r="N28" s="348"/>
      <c r="O28" s="352"/>
      <c r="P28" s="352"/>
      <c r="Q28" s="352"/>
      <c r="R28" s="356"/>
      <c r="S28" s="181"/>
      <c r="T28" s="83"/>
      <c r="U28" s="182"/>
      <c r="V28" s="68"/>
      <c r="W28" s="68"/>
      <c r="X28" s="68"/>
      <c r="Y28" s="68"/>
      <c r="Z28" s="68"/>
    </row>
    <row r="29" spans="1:26" s="122" customFormat="1" ht="15" customHeight="1" x14ac:dyDescent="0.25">
      <c r="A29" s="67">
        <v>17</v>
      </c>
      <c r="B29" s="347">
        <v>110</v>
      </c>
      <c r="C29" s="80" t="str">
        <f>VLOOKUP(B29,'Уч юн'!$A$3:$G$780,2,FALSE)</f>
        <v>Белов Марк</v>
      </c>
      <c r="D29" s="146" t="str">
        <f>VLOOKUP(B29,'Уч юн'!$A$3:$G$780,3,FALSE)</f>
        <v>2004</v>
      </c>
      <c r="E29" s="67" t="str">
        <f>VLOOKUP(B29,'Уч юн'!$A$3:$G$780,4,FALSE)</f>
        <v>2</v>
      </c>
      <c r="F29" s="80" t="str">
        <f>VLOOKUP(B29,'Уч юн'!$A$3:$G$780,5,FALSE)</f>
        <v>Ярославская</v>
      </c>
      <c r="G29" s="80" t="str">
        <f>VLOOKUP(B29,'Уч юн'!$A$3:$G$780,6,FALSE)</f>
        <v>СШОР и адапт.спорт</v>
      </c>
      <c r="H29" s="78" t="str">
        <f t="shared" si="2"/>
        <v>55,6</v>
      </c>
      <c r="I29" s="348">
        <f t="shared" si="0"/>
        <v>2</v>
      </c>
      <c r="J29" s="349"/>
      <c r="K29" s="349" t="s">
        <v>680</v>
      </c>
      <c r="L29" s="350">
        <f t="shared" si="1"/>
        <v>55.6</v>
      </c>
      <c r="M29" s="340" t="str">
        <f>VLOOKUP(B29,'Уч юн'!$A$3:$G$780,7,FALSE)</f>
        <v>Лыкова О.В., Филинова С.К.</v>
      </c>
      <c r="N29" s="276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s="69" customFormat="1" ht="15" customHeight="1" x14ac:dyDescent="0.25">
      <c r="A30" s="67">
        <v>18</v>
      </c>
      <c r="B30" s="347">
        <v>120</v>
      </c>
      <c r="C30" s="80" t="str">
        <f>VLOOKUP(B30,'Уч юн'!$A$3:$G$780,2,FALSE)</f>
        <v>Сапегин Андрей</v>
      </c>
      <c r="D30" s="146" t="str">
        <f>VLOOKUP(B30,'Уч юн'!$A$3:$G$780,3,FALSE)</f>
        <v>2004</v>
      </c>
      <c r="E30" s="67" t="str">
        <f>VLOOKUP(B30,'Уч юн'!$A$3:$G$780,4,FALSE)</f>
        <v>2ю</v>
      </c>
      <c r="F30" s="80" t="str">
        <f>VLOOKUP(B30,'Уч юн'!$A$3:$G$780,5,FALSE)</f>
        <v>Свердловская</v>
      </c>
      <c r="G30" s="80" t="str">
        <f>VLOOKUP(B30,'Уч юн'!$A$3:$G$780,6,FALSE)</f>
        <v>СШ</v>
      </c>
      <c r="H30" s="78" t="str">
        <f t="shared" si="2"/>
        <v>55,7</v>
      </c>
      <c r="I30" s="348">
        <f t="shared" si="0"/>
        <v>2</v>
      </c>
      <c r="J30" s="349"/>
      <c r="K30" s="349" t="s">
        <v>741</v>
      </c>
      <c r="L30" s="350">
        <f t="shared" si="1"/>
        <v>55.7</v>
      </c>
      <c r="M30" s="340" t="str">
        <f>VLOOKUP(B30,'Уч юн'!$A$3:$G$780,7,FALSE)</f>
        <v>Белоногов В.В.</v>
      </c>
      <c r="N30" s="348"/>
      <c r="O30" s="352"/>
      <c r="P30" s="352"/>
      <c r="Q30" s="352"/>
      <c r="R30" s="352"/>
      <c r="S30" s="68"/>
      <c r="T30" s="68"/>
      <c r="U30" s="140"/>
      <c r="V30" s="68"/>
      <c r="W30" s="68"/>
      <c r="X30" s="68"/>
      <c r="Y30" s="68"/>
      <c r="Z30" s="68"/>
    </row>
    <row r="31" spans="1:26" s="69" customFormat="1" ht="15" customHeight="1" x14ac:dyDescent="0.25">
      <c r="A31" s="67">
        <v>19</v>
      </c>
      <c r="B31" s="347">
        <v>475</v>
      </c>
      <c r="C31" s="80" t="str">
        <f>VLOOKUP(B31,'Уч юн'!$A$3:$G$780,2,FALSE)</f>
        <v>Жигалов Алексей</v>
      </c>
      <c r="D31" s="146" t="str">
        <f>VLOOKUP(B31,'Уч юн'!$A$3:$G$780,3,FALSE)</f>
        <v>2005</v>
      </c>
      <c r="E31" s="67" t="str">
        <f>VLOOKUP(B31,'Уч юн'!$A$3:$G$780,4,FALSE)</f>
        <v>2</v>
      </c>
      <c r="F31" s="80" t="str">
        <f>VLOOKUP(B31,'Уч юн'!$A$3:$G$780,5,FALSE)</f>
        <v>Кировская</v>
      </c>
      <c r="G31" s="80" t="str">
        <f>VLOOKUP(B31,'Уч юн'!$A$3:$G$780,6,FALSE)</f>
        <v>СШ№2</v>
      </c>
      <c r="H31" s="78" t="str">
        <f t="shared" si="2"/>
        <v>55,8</v>
      </c>
      <c r="I31" s="348">
        <f t="shared" si="0"/>
        <v>2</v>
      </c>
      <c r="J31" s="349"/>
      <c r="K31" s="349" t="s">
        <v>743</v>
      </c>
      <c r="L31" s="350">
        <f t="shared" si="1"/>
        <v>55.8</v>
      </c>
      <c r="M31" s="340" t="str">
        <f>VLOOKUP(B31,'Уч юн'!$A$3:$G$780,7,FALSE)</f>
        <v>Следниковы Е.В., Е.Л.</v>
      </c>
      <c r="N31" s="276"/>
    </row>
    <row r="32" spans="1:26" s="69" customFormat="1" ht="15" customHeight="1" x14ac:dyDescent="0.25">
      <c r="A32" s="67">
        <v>20</v>
      </c>
      <c r="B32" s="347">
        <v>262</v>
      </c>
      <c r="C32" s="80" t="str">
        <f>VLOOKUP(B32,'Уч юн'!$A$3:$G$780,2,FALSE)</f>
        <v>Кириллов Егор</v>
      </c>
      <c r="D32" s="146" t="str">
        <f>VLOOKUP(B32,'Уч юн'!$A$3:$G$780,3,FALSE)</f>
        <v>2004</v>
      </c>
      <c r="E32" s="67" t="str">
        <f>VLOOKUP(B32,'Уч юн'!$A$3:$G$780,4,FALSE)</f>
        <v>3</v>
      </c>
      <c r="F32" s="80" t="str">
        <f>VLOOKUP(B32,'Уч юн'!$A$3:$G$780,5,FALSE)</f>
        <v>Тамбовская</v>
      </c>
      <c r="G32" s="80" t="str">
        <f>VLOOKUP(B32,'Уч юн'!$A$3:$G$780,6,FALSE)</f>
        <v>СШОР№2</v>
      </c>
      <c r="H32" s="78" t="str">
        <f t="shared" si="2"/>
        <v>55,9</v>
      </c>
      <c r="I32" s="348">
        <f t="shared" si="0"/>
        <v>2</v>
      </c>
      <c r="J32" s="349"/>
      <c r="K32" s="349" t="s">
        <v>744</v>
      </c>
      <c r="L32" s="350">
        <f t="shared" si="1"/>
        <v>55.9</v>
      </c>
      <c r="M32" s="340" t="str">
        <f>VLOOKUP(B32,'Уч юн'!$A$3:$G$780,7,FALSE)</f>
        <v>Орлов А.А.</v>
      </c>
      <c r="N32" s="353"/>
      <c r="O32" s="354"/>
      <c r="P32" s="354"/>
      <c r="Q32" s="355"/>
      <c r="R32" s="354"/>
      <c r="S32" s="181"/>
      <c r="U32" s="140"/>
      <c r="V32" s="83"/>
      <c r="W32" s="83"/>
      <c r="X32" s="83"/>
      <c r="Y32" s="83"/>
      <c r="Z32" s="83"/>
    </row>
    <row r="33" spans="1:26" s="122" customFormat="1" ht="15" customHeight="1" x14ac:dyDescent="0.25">
      <c r="A33" s="67">
        <v>21</v>
      </c>
      <c r="B33" s="347">
        <v>427</v>
      </c>
      <c r="C33" s="80" t="str">
        <f>VLOOKUP(B33,'Уч юн'!$A$3:$G$780,2,FALSE)</f>
        <v>Кирилюк Максим</v>
      </c>
      <c r="D33" s="146" t="str">
        <f>VLOOKUP(B33,'Уч юн'!$A$3:$G$780,3,FALSE)</f>
        <v>2004</v>
      </c>
      <c r="E33" s="67" t="str">
        <f>VLOOKUP(B33,'Уч юн'!$A$3:$G$780,4,FALSE)</f>
        <v>3</v>
      </c>
      <c r="F33" s="80" t="str">
        <f>VLOOKUP(B33,'Уч юн'!$A$3:$G$780,5,FALSE)</f>
        <v>Московская</v>
      </c>
      <c r="G33" s="80" t="str">
        <f>VLOOKUP(B33,'Уч юн'!$A$3:$G$780,6,FALSE)</f>
        <v>СШОР "Лидер"</v>
      </c>
      <c r="H33" s="78" t="str">
        <f t="shared" si="2"/>
        <v>56,0</v>
      </c>
      <c r="I33" s="348">
        <f t="shared" si="0"/>
        <v>2</v>
      </c>
      <c r="J33" s="349"/>
      <c r="K33" s="349" t="s">
        <v>745</v>
      </c>
      <c r="L33" s="350">
        <f t="shared" si="1"/>
        <v>56</v>
      </c>
      <c r="M33" s="340" t="str">
        <f>VLOOKUP(B33,'Уч юн'!$A$3:$G$780,7,FALSE)</f>
        <v>Гринько С.В., Л.А.</v>
      </c>
      <c r="N33" s="353"/>
      <c r="O33" s="354"/>
      <c r="P33" s="354"/>
      <c r="Q33" s="355"/>
      <c r="R33" s="354"/>
      <c r="S33" s="181"/>
      <c r="T33" s="69"/>
      <c r="U33" s="140"/>
      <c r="V33" s="83"/>
      <c r="W33" s="83"/>
      <c r="X33" s="83"/>
      <c r="Y33" s="83"/>
      <c r="Z33" s="83"/>
    </row>
    <row r="34" spans="1:26" s="69" customFormat="1" ht="15" customHeight="1" x14ac:dyDescent="0.25">
      <c r="A34" s="67">
        <v>22</v>
      </c>
      <c r="B34" s="347">
        <v>378</v>
      </c>
      <c r="C34" s="80" t="str">
        <f>VLOOKUP(B34,'Уч юн'!$A$3:$G$780,2,FALSE)</f>
        <v>Незамутдинов Альберт</v>
      </c>
      <c r="D34" s="146" t="str">
        <f>VLOOKUP(B34,'Уч юн'!$A$3:$G$780,3,FALSE)</f>
        <v>2004</v>
      </c>
      <c r="E34" s="67" t="str">
        <f>VLOOKUP(B34,'Уч юн'!$A$3:$G$780,4,FALSE)</f>
        <v>2</v>
      </c>
      <c r="F34" s="80" t="str">
        <f>VLOOKUP(B34,'Уч юн'!$A$3:$G$780,5,FALSE)</f>
        <v>Ульяновская</v>
      </c>
      <c r="G34" s="80" t="str">
        <f>VLOOKUP(B34,'Уч юн'!$A$3:$G$780,6,FALSE)</f>
        <v xml:space="preserve">ССШОР  </v>
      </c>
      <c r="H34" s="78" t="str">
        <f t="shared" si="2"/>
        <v>56,4</v>
      </c>
      <c r="I34" s="348">
        <f t="shared" si="0"/>
        <v>2</v>
      </c>
      <c r="J34" s="349"/>
      <c r="K34" s="349" t="s">
        <v>747</v>
      </c>
      <c r="L34" s="350">
        <f t="shared" si="1"/>
        <v>56.4</v>
      </c>
      <c r="M34" s="340" t="str">
        <f>VLOOKUP(B34,'Уч юн'!$A$3:$G$780,7,FALSE)</f>
        <v>Михалкины А.В., Е.Е.</v>
      </c>
      <c r="N34" s="348"/>
      <c r="O34" s="352"/>
      <c r="P34" s="352"/>
      <c r="Q34" s="352"/>
      <c r="R34" s="352"/>
      <c r="S34" s="68"/>
      <c r="T34" s="68"/>
      <c r="U34" s="68"/>
      <c r="V34" s="68"/>
      <c r="W34" s="68"/>
      <c r="X34" s="68"/>
      <c r="Y34" s="68"/>
      <c r="Z34" s="68"/>
    </row>
    <row r="35" spans="1:26" s="69" customFormat="1" ht="15" customHeight="1" x14ac:dyDescent="0.25">
      <c r="A35" s="67">
        <v>22</v>
      </c>
      <c r="B35" s="347">
        <v>476</v>
      </c>
      <c r="C35" s="80" t="str">
        <f>VLOOKUP(B35,'Уч юн'!$A$3:$G$780,2,FALSE)</f>
        <v>Крюков Дмитрий</v>
      </c>
      <c r="D35" s="146" t="str">
        <f>VLOOKUP(B35,'Уч юн'!$A$3:$G$780,3,FALSE)</f>
        <v>2004</v>
      </c>
      <c r="E35" s="67" t="str">
        <f>VLOOKUP(B35,'Уч юн'!$A$3:$G$780,4,FALSE)</f>
        <v>2</v>
      </c>
      <c r="F35" s="80" t="str">
        <f>VLOOKUP(B35,'Уч юн'!$A$3:$G$780,5,FALSE)</f>
        <v>Кировская</v>
      </c>
      <c r="G35" s="80" t="str">
        <f>VLOOKUP(B35,'Уч юн'!$A$3:$G$780,6,FALSE)</f>
        <v>СШ№2</v>
      </c>
      <c r="H35" s="78" t="str">
        <f t="shared" si="2"/>
        <v>56,4</v>
      </c>
      <c r="I35" s="348">
        <f t="shared" si="0"/>
        <v>2</v>
      </c>
      <c r="J35" s="349"/>
      <c r="K35" s="349" t="s">
        <v>747</v>
      </c>
      <c r="L35" s="350">
        <f t="shared" si="1"/>
        <v>56.4</v>
      </c>
      <c r="M35" s="340" t="str">
        <f>VLOOKUP(B35,'Уч юн'!$A$3:$G$780,7,FALSE)</f>
        <v>Следниковы Е.В., Е.Л.</v>
      </c>
      <c r="N35" s="353"/>
      <c r="O35" s="354"/>
      <c r="P35" s="354"/>
      <c r="Q35" s="355"/>
      <c r="R35" s="354"/>
      <c r="S35" s="181"/>
      <c r="U35" s="140"/>
      <c r="V35" s="83"/>
      <c r="W35" s="83"/>
      <c r="X35" s="83"/>
      <c r="Y35" s="83"/>
      <c r="Z35" s="83"/>
    </row>
    <row r="36" spans="1:26" s="68" customFormat="1" ht="15" customHeight="1" x14ac:dyDescent="0.25">
      <c r="A36" s="67">
        <v>24</v>
      </c>
      <c r="B36" s="347">
        <v>148</v>
      </c>
      <c r="C36" s="80" t="str">
        <f>VLOOKUP(B36,'Уч юн'!$A$3:$G$780,2,FALSE)</f>
        <v>Ярко Тимофей</v>
      </c>
      <c r="D36" s="146" t="str">
        <f>VLOOKUP(B36,'Уч юн'!$A$3:$G$780,3,FALSE)</f>
        <v>2004</v>
      </c>
      <c r="E36" s="67" t="str">
        <f>VLOOKUP(B36,'Уч юн'!$A$3:$G$780,4,FALSE)</f>
        <v>2</v>
      </c>
      <c r="F36" s="80" t="str">
        <f>VLOOKUP(B36,'Уч юн'!$A$3:$G$780,5,FALSE)</f>
        <v>ХМАО-Югра</v>
      </c>
      <c r="G36" s="80" t="str">
        <f>VLOOKUP(B36,'Уч юн'!$A$3:$G$780,6,FALSE)</f>
        <v>СДЮСШОР "Спартак"</v>
      </c>
      <c r="H36" s="78" t="str">
        <f t="shared" si="2"/>
        <v>56,7</v>
      </c>
      <c r="I36" s="348">
        <f t="shared" si="0"/>
        <v>3</v>
      </c>
      <c r="J36" s="349"/>
      <c r="K36" s="349" t="s">
        <v>731</v>
      </c>
      <c r="L36" s="350">
        <f t="shared" si="1"/>
        <v>56.7</v>
      </c>
      <c r="M36" s="340" t="str">
        <f>VLOOKUP(B36,'Уч юн'!$A$3:$G$780,7,FALSE)</f>
        <v>Пшеничная Т.В.</v>
      </c>
      <c r="N36" s="276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s="69" customFormat="1" ht="15" customHeight="1" x14ac:dyDescent="0.25">
      <c r="A37" s="67">
        <v>25</v>
      </c>
      <c r="B37" s="347">
        <v>370</v>
      </c>
      <c r="C37" s="80" t="str">
        <f>VLOOKUP(B37,'Уч юн'!$A$3:$G$780,2,FALSE)</f>
        <v>Трусенков Максим</v>
      </c>
      <c r="D37" s="146" t="str">
        <f>VLOOKUP(B37,'Уч юн'!$A$3:$G$780,3,FALSE)</f>
        <v>2004</v>
      </c>
      <c r="E37" s="67" t="str">
        <f>VLOOKUP(B37,'Уч юн'!$A$3:$G$780,4,FALSE)</f>
        <v>2</v>
      </c>
      <c r="F37" s="80" t="str">
        <f>VLOOKUP(B37,'Уч юн'!$A$3:$G$780,5,FALSE)</f>
        <v>Рязанская</v>
      </c>
      <c r="G37" s="80" t="str">
        <f>VLOOKUP(B37,'Уч юн'!$A$3:$G$780,6,FALSE)</f>
        <v>СДЮСШОР "Юность"</v>
      </c>
      <c r="H37" s="78" t="str">
        <f t="shared" si="2"/>
        <v>56,8</v>
      </c>
      <c r="I37" s="348">
        <f t="shared" si="0"/>
        <v>3</v>
      </c>
      <c r="J37" s="349"/>
      <c r="K37" s="349" t="s">
        <v>734</v>
      </c>
      <c r="L37" s="350">
        <f t="shared" si="1"/>
        <v>56.8</v>
      </c>
      <c r="M37" s="340" t="str">
        <f>VLOOKUP(B37,'Уч юн'!$A$3:$G$780,7,FALSE)</f>
        <v>Юкин В.В., Трусова Е.А.</v>
      </c>
      <c r="N37" s="348"/>
      <c r="O37" s="352"/>
      <c r="P37" s="352"/>
      <c r="Q37" s="352"/>
      <c r="R37" s="356"/>
      <c r="S37" s="181"/>
      <c r="T37" s="83"/>
      <c r="U37" s="182"/>
      <c r="V37" s="68"/>
      <c r="W37" s="68"/>
      <c r="X37" s="68"/>
      <c r="Y37" s="68"/>
      <c r="Z37" s="68"/>
    </row>
    <row r="38" spans="1:26" s="122" customFormat="1" ht="15" customHeight="1" x14ac:dyDescent="0.25">
      <c r="A38" s="67">
        <v>25</v>
      </c>
      <c r="B38" s="347">
        <v>141</v>
      </c>
      <c r="C38" s="80" t="str">
        <f>VLOOKUP(B38,'Уч юн'!$A$3:$G$780,2,FALSE)</f>
        <v>Длгов Евгений</v>
      </c>
      <c r="D38" s="146" t="str">
        <f>VLOOKUP(B38,'Уч юн'!$A$3:$G$780,3,FALSE)</f>
        <v>2004</v>
      </c>
      <c r="E38" s="67" t="str">
        <f>VLOOKUP(B38,'Уч юн'!$A$3:$G$780,4,FALSE)</f>
        <v>2</v>
      </c>
      <c r="F38" s="80" t="str">
        <f>VLOOKUP(B38,'Уч юн'!$A$3:$G$780,5,FALSE)</f>
        <v>Чувашская</v>
      </c>
      <c r="G38" s="80" t="str">
        <f>VLOOKUP(B38,'Уч юн'!$A$3:$G$780,6,FALSE)</f>
        <v>СШОР№3</v>
      </c>
      <c r="H38" s="78" t="str">
        <f t="shared" si="2"/>
        <v>57,8</v>
      </c>
      <c r="I38" s="348">
        <f t="shared" si="0"/>
        <v>3</v>
      </c>
      <c r="J38" s="349"/>
      <c r="K38" s="349" t="s">
        <v>732</v>
      </c>
      <c r="L38" s="350">
        <f t="shared" si="1"/>
        <v>57.8</v>
      </c>
      <c r="M38" s="340" t="str">
        <f>VLOOKUP(B38,'Уч юн'!$A$3:$G$780,7,FALSE)</f>
        <v>Максимова О.А.</v>
      </c>
      <c r="N38" s="276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s="69" customFormat="1" ht="15" customHeight="1" x14ac:dyDescent="0.25">
      <c r="A39" s="67">
        <v>27</v>
      </c>
      <c r="B39" s="347">
        <v>616</v>
      </c>
      <c r="C39" s="80" t="str">
        <f>VLOOKUP(B39,'Уч юн'!$A$3:$G$780,2,FALSE)</f>
        <v>Ломакин Артем</v>
      </c>
      <c r="D39" s="146" t="str">
        <f>VLOOKUP(B39,'Уч юн'!$A$3:$G$780,3,FALSE)</f>
        <v>2004</v>
      </c>
      <c r="E39" s="67"/>
      <c r="F39" s="80" t="str">
        <f>VLOOKUP(B39,'Уч юн'!$A$3:$G$780,5,FALSE)</f>
        <v>Пензенская</v>
      </c>
      <c r="G39" s="80" t="str">
        <f>VLOOKUP(B39,'Уч юн'!$A$3:$G$780,6,FALSE)</f>
        <v>ДЮСШ</v>
      </c>
      <c r="H39" s="78" t="str">
        <f t="shared" si="2"/>
        <v>57,9</v>
      </c>
      <c r="I39" s="348">
        <f t="shared" si="0"/>
        <v>3</v>
      </c>
      <c r="J39" s="349"/>
      <c r="K39" s="349" t="s">
        <v>727</v>
      </c>
      <c r="L39" s="350">
        <f t="shared" si="1"/>
        <v>57.9</v>
      </c>
      <c r="M39" s="340" t="str">
        <f>VLOOKUP(B39,'Уч юн'!$A$3:$G$780,7,FALSE)</f>
        <v>Беляков Ю.В.</v>
      </c>
      <c r="N39" s="353">
        <v>4</v>
      </c>
      <c r="O39" s="354"/>
      <c r="P39" s="354"/>
      <c r="Q39" s="355"/>
      <c r="R39" s="354"/>
      <c r="S39" s="181"/>
      <c r="U39" s="140"/>
      <c r="V39" s="83"/>
      <c r="W39" s="83"/>
      <c r="X39" s="83"/>
      <c r="Y39" s="83"/>
      <c r="Z39" s="83"/>
    </row>
    <row r="40" spans="1:26" s="69" customFormat="1" ht="15" customHeight="1" x14ac:dyDescent="0.25">
      <c r="A40" s="67">
        <v>28</v>
      </c>
      <c r="B40" s="347">
        <v>25</v>
      </c>
      <c r="C40" s="80" t="str">
        <f>VLOOKUP(B40,'Уч юн'!$A$3:$G$780,2,FALSE)</f>
        <v>Игнатченко Максим</v>
      </c>
      <c r="D40" s="146" t="str">
        <f>VLOOKUP(B40,'Уч юн'!$A$3:$G$780,3,FALSE)</f>
        <v>2005</v>
      </c>
      <c r="E40" s="67" t="str">
        <f>VLOOKUP(B40,'Уч юн'!$A$3:$G$780,4,FALSE)</f>
        <v>2</v>
      </c>
      <c r="F40" s="80" t="str">
        <f>VLOOKUP(B40,'Уч юн'!$A$3:$G$780,5,FALSE)</f>
        <v>Сахалинская</v>
      </c>
      <c r="G40" s="80" t="str">
        <f>VLOOKUP(B40,'Уч юн'!$A$3:$G$780,6,FALSE)</f>
        <v>СШ ЛВС им. Комнацкого</v>
      </c>
      <c r="H40" s="78" t="str">
        <f t="shared" si="2"/>
        <v>58,0</v>
      </c>
      <c r="I40" s="348">
        <f t="shared" si="0"/>
        <v>3</v>
      </c>
      <c r="J40" s="349"/>
      <c r="K40" s="349" t="s">
        <v>751</v>
      </c>
      <c r="L40" s="350">
        <f t="shared" si="1"/>
        <v>58</v>
      </c>
      <c r="M40" s="340" t="str">
        <f>VLOOKUP(B40,'Уч юн'!$A$3:$G$780,7,FALSE)</f>
        <v>Крымский К.А.</v>
      </c>
      <c r="N40" s="276"/>
    </row>
    <row r="41" spans="1:26" s="68" customFormat="1" ht="15" customHeight="1" x14ac:dyDescent="0.25">
      <c r="A41" s="67">
        <v>29</v>
      </c>
      <c r="B41" s="347">
        <v>683</v>
      </c>
      <c r="C41" s="80" t="str">
        <f>VLOOKUP(B41,'Уч юн'!$A$3:$G$780,2,FALSE)</f>
        <v>Митрошин Юрий</v>
      </c>
      <c r="D41" s="146" t="str">
        <f>VLOOKUP(B41,'Уч юн'!$A$3:$G$780,3,FALSE)</f>
        <v>2004</v>
      </c>
      <c r="E41" s="67"/>
      <c r="F41" s="80" t="str">
        <f>VLOOKUP(B41,'Уч юн'!$A$3:$G$780,5,FALSE)</f>
        <v>Пензенская</v>
      </c>
      <c r="G41" s="80" t="str">
        <f>VLOOKUP(B41,'Уч юн'!$A$3:$G$780,6,FALSE)</f>
        <v>ЦДЮТТ</v>
      </c>
      <c r="H41" s="78" t="str">
        <f t="shared" si="2"/>
        <v>58,1</v>
      </c>
      <c r="I41" s="348">
        <f t="shared" si="0"/>
        <v>3</v>
      </c>
      <c r="J41" s="349"/>
      <c r="K41" s="349" t="s">
        <v>735</v>
      </c>
      <c r="L41" s="350">
        <f t="shared" si="1"/>
        <v>58.1</v>
      </c>
      <c r="M41" s="340" t="str">
        <f>VLOOKUP(B41,'Уч юн'!$A$3:$G$780,7,FALSE)</f>
        <v>Каташова С.Д.</v>
      </c>
      <c r="N41" s="276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s="68" customFormat="1" ht="15" customHeight="1" x14ac:dyDescent="0.25">
      <c r="A42" s="67">
        <v>31</v>
      </c>
      <c r="B42" s="347">
        <v>676</v>
      </c>
      <c r="C42" s="80" t="str">
        <f>VLOOKUP(B42,'Уч юн'!$A$3:$G$780,2,FALSE)</f>
        <v>Свешников Данила</v>
      </c>
      <c r="D42" s="146" t="str">
        <f>VLOOKUP(B42,'Уч юн'!$A$3:$G$780,3,FALSE)</f>
        <v>2004</v>
      </c>
      <c r="E42" s="67" t="str">
        <f>VLOOKUP(B42,'Уч юн'!$A$3:$G$780,4,FALSE)</f>
        <v>1ю</v>
      </c>
      <c r="F42" s="80" t="str">
        <f>VLOOKUP(B42,'Уч юн'!$A$3:$G$780,5,FALSE)</f>
        <v>Пензенская</v>
      </c>
      <c r="G42" s="80" t="str">
        <f>VLOOKUP(B42,'Уч юн'!$A$3:$G$780,6,FALSE)</f>
        <v>КСШОР</v>
      </c>
      <c r="H42" s="78" t="str">
        <f t="shared" si="2"/>
        <v>58,6</v>
      </c>
      <c r="I42" s="348">
        <f t="shared" si="0"/>
        <v>3</v>
      </c>
      <c r="J42" s="349"/>
      <c r="K42" s="349" t="s">
        <v>746</v>
      </c>
      <c r="L42" s="350">
        <f t="shared" si="1"/>
        <v>58.6</v>
      </c>
      <c r="M42" s="340" t="str">
        <f>VLOOKUP(B42,'Уч юн'!$A$3:$G$780,7,FALSE)</f>
        <v>Андреев В.В., Кузнецов В.Б.</v>
      </c>
      <c r="N42" s="276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s="122" customFormat="1" ht="15" customHeight="1" x14ac:dyDescent="0.25">
      <c r="A43" s="67">
        <v>32</v>
      </c>
      <c r="B43" s="347">
        <v>682</v>
      </c>
      <c r="C43" s="80" t="str">
        <f>VLOOKUP(B43,'Уч юн'!$A$3:$G$780,2,FALSE)</f>
        <v>Коннов Антон</v>
      </c>
      <c r="D43" s="146" t="str">
        <f>VLOOKUP(B43,'Уч юн'!$A$3:$G$780,3,FALSE)</f>
        <v>2004</v>
      </c>
      <c r="E43" s="67"/>
      <c r="F43" s="80" t="str">
        <f>VLOOKUP(B43,'Уч юн'!$A$3:$G$780,5,FALSE)</f>
        <v>Пензенская</v>
      </c>
      <c r="G43" s="80" t="str">
        <f>VLOOKUP(B43,'Уч юн'!$A$3:$G$780,6,FALSE)</f>
        <v>ЦДЮТТ</v>
      </c>
      <c r="H43" s="78" t="str">
        <f t="shared" si="2"/>
        <v>58,9</v>
      </c>
      <c r="I43" s="348">
        <f t="shared" si="0"/>
        <v>3</v>
      </c>
      <c r="J43" s="349"/>
      <c r="K43" s="349" t="s">
        <v>748</v>
      </c>
      <c r="L43" s="350">
        <f t="shared" si="1"/>
        <v>58.9</v>
      </c>
      <c r="M43" s="340" t="str">
        <f>VLOOKUP(B43,'Уч юн'!$A$3:$G$780,7,FALSE)</f>
        <v>Каташова С.Д.</v>
      </c>
      <c r="N43" s="276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s="68" customFormat="1" ht="15" customHeight="1" x14ac:dyDescent="0.25">
      <c r="A44" s="67">
        <v>33</v>
      </c>
      <c r="B44" s="347">
        <v>692</v>
      </c>
      <c r="C44" s="80" t="str">
        <f>VLOOKUP(B44,'Уч юн'!$A$3:$G$780,2,FALSE)</f>
        <v>Кольцов Никита</v>
      </c>
      <c r="D44" s="146" t="str">
        <f>VLOOKUP(B44,'Уч юн'!$A$3:$G$780,3,FALSE)</f>
        <v>2004</v>
      </c>
      <c r="E44" s="67" t="str">
        <f>VLOOKUP(B44,'Уч юн'!$A$3:$G$780,4,FALSE)</f>
        <v>3</v>
      </c>
      <c r="F44" s="80" t="str">
        <f>VLOOKUP(B44,'Уч юн'!$A$3:$G$780,5,FALSE)</f>
        <v>Пензенская</v>
      </c>
      <c r="G44" s="80" t="str">
        <f>VLOOKUP(B44,'Уч юн'!$A$3:$G$780,6,FALSE)</f>
        <v>КСШОР</v>
      </c>
      <c r="H44" s="78" t="str">
        <f t="shared" si="2"/>
        <v>59,5</v>
      </c>
      <c r="I44" s="348">
        <f t="shared" si="0"/>
        <v>3</v>
      </c>
      <c r="J44" s="349"/>
      <c r="K44" s="349" t="s">
        <v>722</v>
      </c>
      <c r="L44" s="350">
        <f t="shared" si="1"/>
        <v>59.5</v>
      </c>
      <c r="M44" s="340" t="str">
        <f>VLOOKUP(B44,'Уч юн'!$A$3:$G$780,7,FALSE)</f>
        <v>Конова Т.В.</v>
      </c>
      <c r="N44" s="276">
        <v>3</v>
      </c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s="68" customFormat="1" ht="15" customHeight="1" x14ac:dyDescent="0.25">
      <c r="A45" s="67">
        <v>34</v>
      </c>
      <c r="B45" s="347">
        <v>235</v>
      </c>
      <c r="C45" s="80" t="str">
        <f>VLOOKUP(B45,'Уч юн'!$A$3:$G$780,2,FALSE)</f>
        <v>Исаченко Артем</v>
      </c>
      <c r="D45" s="146" t="str">
        <f>VLOOKUP(B45,'Уч юн'!$A$3:$G$780,3,FALSE)</f>
        <v>2004</v>
      </c>
      <c r="E45" s="67" t="str">
        <f>VLOOKUP(B45,'Уч юн'!$A$3:$G$780,4,FALSE)</f>
        <v>3</v>
      </c>
      <c r="F45" s="80" t="str">
        <f>VLOOKUP(B45,'Уч юн'!$A$3:$G$780,5,FALSE)</f>
        <v>Московская</v>
      </c>
      <c r="G45" s="80" t="str">
        <f>VLOOKUP(B45,'Уч юн'!$A$3:$G$780,6,FALSE)</f>
        <v>СШ "Авангард"</v>
      </c>
      <c r="H45" s="78" t="str">
        <f t="shared" ref="H45:H50" si="3">CONCATENATE(J45,":",K45)</f>
        <v>1:00,0</v>
      </c>
      <c r="I45" s="348">
        <f t="shared" si="0"/>
        <v>3</v>
      </c>
      <c r="J45" s="349" t="s">
        <v>95</v>
      </c>
      <c r="K45" s="349" t="s">
        <v>756</v>
      </c>
      <c r="L45" s="350">
        <f t="shared" si="1"/>
        <v>100</v>
      </c>
      <c r="M45" s="340" t="str">
        <f>VLOOKUP(B45,'Уч юн'!$A$3:$G$780,7,FALSE)</f>
        <v>Полищук И.Б.</v>
      </c>
      <c r="N45" s="276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s="171" customFormat="1" ht="15" customHeight="1" x14ac:dyDescent="0.25">
      <c r="A46" s="67">
        <v>35</v>
      </c>
      <c r="B46" s="347">
        <v>428</v>
      </c>
      <c r="C46" s="80" t="str">
        <f>VLOOKUP(B46,'Уч юн'!$A$3:$G$780,2,FALSE)</f>
        <v>Грогуленко Илья</v>
      </c>
      <c r="D46" s="146" t="str">
        <f>VLOOKUP(B46,'Уч юн'!$A$3:$G$780,3,FALSE)</f>
        <v>2004</v>
      </c>
      <c r="E46" s="67" t="str">
        <f>VLOOKUP(B46,'Уч юн'!$A$3:$G$780,4,FALSE)</f>
        <v>1ю</v>
      </c>
      <c r="F46" s="80" t="str">
        <f>VLOOKUP(B46,'Уч юн'!$A$3:$G$780,5,FALSE)</f>
        <v>Московская</v>
      </c>
      <c r="G46" s="80" t="str">
        <f>VLOOKUP(B46,'Уч юн'!$A$3:$G$780,6,FALSE)</f>
        <v>СШОР "Лидер"</v>
      </c>
      <c r="H46" s="78" t="str">
        <f t="shared" si="3"/>
        <v>1:00,2</v>
      </c>
      <c r="I46" s="348">
        <f t="shared" si="0"/>
        <v>3</v>
      </c>
      <c r="J46" s="349" t="s">
        <v>95</v>
      </c>
      <c r="K46" s="349" t="s">
        <v>749</v>
      </c>
      <c r="L46" s="350">
        <f t="shared" si="1"/>
        <v>100.2</v>
      </c>
      <c r="M46" s="340" t="str">
        <f>VLOOKUP(B46,'Уч юн'!$A$3:$G$780,7,FALSE)</f>
        <v>Иванов Г.Д.</v>
      </c>
      <c r="N46" s="348"/>
      <c r="O46" s="352"/>
      <c r="P46" s="352"/>
      <c r="Q46" s="352"/>
      <c r="R46" s="352"/>
      <c r="S46" s="68"/>
      <c r="T46" s="68"/>
      <c r="U46" s="140"/>
      <c r="V46" s="68"/>
      <c r="W46" s="68"/>
      <c r="X46" s="68"/>
      <c r="Y46" s="68"/>
      <c r="Z46" s="68"/>
    </row>
    <row r="47" spans="1:26" s="68" customFormat="1" ht="15" customHeight="1" x14ac:dyDescent="0.25">
      <c r="A47" s="67">
        <v>35</v>
      </c>
      <c r="B47" s="347">
        <v>691</v>
      </c>
      <c r="C47" s="80" t="str">
        <f>VLOOKUP(B47,'Уч юн'!$A$3:$G$780,2,FALSE)</f>
        <v>Еремин Кирилл</v>
      </c>
      <c r="D47" s="146" t="str">
        <f>VLOOKUP(B47,'Уч юн'!$A$3:$G$780,3,FALSE)</f>
        <v>2004</v>
      </c>
      <c r="E47" s="67" t="str">
        <f>VLOOKUP(B47,'Уч юн'!$A$3:$G$780,4,FALSE)</f>
        <v>3</v>
      </c>
      <c r="F47" s="80" t="str">
        <f>VLOOKUP(B47,'Уч юн'!$A$3:$G$780,5,FALSE)</f>
        <v>Пензенская</v>
      </c>
      <c r="G47" s="80" t="str">
        <f>VLOOKUP(B47,'Уч юн'!$A$3:$G$780,6,FALSE)</f>
        <v>КСШОР</v>
      </c>
      <c r="H47" s="78" t="str">
        <f t="shared" si="3"/>
        <v>1:01,2</v>
      </c>
      <c r="I47" s="348" t="str">
        <f t="shared" si="0"/>
        <v>1юн</v>
      </c>
      <c r="J47" s="349" t="s">
        <v>95</v>
      </c>
      <c r="K47" s="349" t="s">
        <v>742</v>
      </c>
      <c r="L47" s="350">
        <f t="shared" si="1"/>
        <v>101.2</v>
      </c>
      <c r="M47" s="340" t="str">
        <f>VLOOKUP(B47,'Уч юн'!$A$3:$G$780,7,FALSE)</f>
        <v>Конова Т.В.</v>
      </c>
      <c r="N47" s="276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s="122" customFormat="1" ht="15" customHeight="1" x14ac:dyDescent="0.2">
      <c r="A48" s="67">
        <v>37</v>
      </c>
      <c r="B48" s="347">
        <v>76</v>
      </c>
      <c r="C48" s="80" t="str">
        <f>VLOOKUP(B48,'Уч юн'!$A$3:$G$780,2,FALSE)</f>
        <v>Сухарев Илья</v>
      </c>
      <c r="D48" s="146" t="str">
        <f>VLOOKUP(B48,'Уч юн'!$A$3:$G$780,3,FALSE)</f>
        <v>2004</v>
      </c>
      <c r="E48" s="67"/>
      <c r="F48" s="80" t="str">
        <f>VLOOKUP(B48,'Уч юн'!$A$3:$G$780,5,FALSE)</f>
        <v>Московская</v>
      </c>
      <c r="G48" s="80" t="str">
        <f>VLOOKUP(B48,'Уч юн'!$A$3:$G$780,6,FALSE)</f>
        <v>Мытищи "Авангард"</v>
      </c>
      <c r="H48" s="78" t="str">
        <f t="shared" si="3"/>
        <v>1:01,4</v>
      </c>
      <c r="I48" s="348" t="str">
        <f t="shared" si="0"/>
        <v>1юн</v>
      </c>
      <c r="J48" s="349" t="s">
        <v>95</v>
      </c>
      <c r="K48" s="349" t="s">
        <v>723</v>
      </c>
      <c r="L48" s="350">
        <f t="shared" si="1"/>
        <v>101.4</v>
      </c>
      <c r="M48" s="340" t="str">
        <f>VLOOKUP(B48,'Уч юн'!$A$3:$G$780,7,FALSE)</f>
        <v>Сычаев М.М.</v>
      </c>
      <c r="N48" s="348">
        <v>4</v>
      </c>
      <c r="O48" s="352"/>
      <c r="P48" s="352"/>
      <c r="Q48" s="352"/>
      <c r="R48" s="356"/>
      <c r="S48" s="181"/>
      <c r="T48" s="83"/>
      <c r="U48" s="182"/>
      <c r="V48" s="68"/>
      <c r="W48" s="68"/>
      <c r="X48" s="68"/>
      <c r="Y48" s="68"/>
      <c r="Z48" s="68"/>
    </row>
    <row r="49" spans="1:26" s="68" customFormat="1" ht="15" customHeight="1" x14ac:dyDescent="0.25">
      <c r="A49" s="67">
        <v>38</v>
      </c>
      <c r="B49" s="347">
        <v>323</v>
      </c>
      <c r="C49" s="80" t="str">
        <f>VLOOKUP(B49,'Уч юн'!$A$3:$G$780,2,FALSE)</f>
        <v>Манекин Сергей</v>
      </c>
      <c r="D49" s="146" t="str">
        <f>VLOOKUP(B49,'Уч юн'!$A$3:$G$780,3,FALSE)</f>
        <v>2005</v>
      </c>
      <c r="E49" s="67" t="str">
        <f>VLOOKUP(B49,'Уч юн'!$A$3:$G$780,4,FALSE)</f>
        <v>1ю</v>
      </c>
      <c r="F49" s="80" t="str">
        <f>VLOOKUP(B49,'Уч юн'!$A$3:$G$780,5,FALSE)</f>
        <v>Саха-Якутия</v>
      </c>
      <c r="G49" s="80"/>
      <c r="H49" s="78" t="str">
        <f t="shared" si="3"/>
        <v>1:01,9</v>
      </c>
      <c r="I49" s="348" t="str">
        <f t="shared" si="0"/>
        <v>1юн</v>
      </c>
      <c r="J49" s="349" t="s">
        <v>95</v>
      </c>
      <c r="K49" s="349" t="s">
        <v>730</v>
      </c>
      <c r="L49" s="350">
        <f t="shared" si="1"/>
        <v>101.9</v>
      </c>
      <c r="M49" s="340" t="str">
        <f>VLOOKUP(B49,'Уч юн'!$A$3:$G$780,7,FALSE)</f>
        <v>Устинов И.А.</v>
      </c>
      <c r="N49" s="348"/>
      <c r="O49" s="352"/>
      <c r="P49" s="352"/>
      <c r="Q49" s="352"/>
      <c r="R49" s="352"/>
      <c r="U49" s="140"/>
    </row>
    <row r="50" spans="1:26" s="69" customFormat="1" ht="15" customHeight="1" x14ac:dyDescent="0.25">
      <c r="A50" s="67">
        <v>39</v>
      </c>
      <c r="B50" s="347">
        <v>707</v>
      </c>
      <c r="C50" s="80" t="str">
        <f>VLOOKUP(B50,'Уч юн'!$A$3:$G$780,2,FALSE)</f>
        <v>Антонов Максим</v>
      </c>
      <c r="D50" s="146" t="str">
        <f>VLOOKUP(B50,'Уч юн'!$A$3:$G$780,3,FALSE)</f>
        <v>2005</v>
      </c>
      <c r="E50" s="67" t="str">
        <f>VLOOKUP(B50,'Уч юн'!$A$3:$G$780,4,FALSE)</f>
        <v>3</v>
      </c>
      <c r="F50" s="80" t="str">
        <f>VLOOKUP(B50,'Уч юн'!$A$3:$G$780,5,FALSE)</f>
        <v>Пензенская</v>
      </c>
      <c r="G50" s="80" t="str">
        <f>VLOOKUP(B50,'Уч юн'!$A$3:$G$780,6,FALSE)</f>
        <v>ДЮСШ Кузнецкого</v>
      </c>
      <c r="H50" s="78" t="str">
        <f t="shared" si="3"/>
        <v>1:06,3</v>
      </c>
      <c r="I50" s="348" t="str">
        <f t="shared" si="0"/>
        <v>2юн</v>
      </c>
      <c r="J50" s="349" t="s">
        <v>95</v>
      </c>
      <c r="K50" s="349" t="s">
        <v>752</v>
      </c>
      <c r="L50" s="350">
        <f t="shared" si="1"/>
        <v>106.3</v>
      </c>
      <c r="M50" s="340" t="str">
        <f>VLOOKUP(B50,'Уч юн'!$A$3:$G$780,7,FALSE)</f>
        <v>Бунтин В.А.</v>
      </c>
      <c r="N50" s="276"/>
    </row>
    <row r="51" spans="1:26" s="171" customFormat="1" ht="15" customHeight="1" x14ac:dyDescent="0.25">
      <c r="A51" s="67" t="s">
        <v>757</v>
      </c>
      <c r="B51" s="347">
        <v>345</v>
      </c>
      <c r="C51" s="80" t="str">
        <f>VLOOKUP(B51,'Уч юн'!$A$3:$G$780,2,FALSE)</f>
        <v>Пичугин Кирилл</v>
      </c>
      <c r="D51" s="146" t="str">
        <f>VLOOKUP(B51,'Уч юн'!$A$3:$G$780,3,FALSE)</f>
        <v>2002</v>
      </c>
      <c r="E51" s="67" t="str">
        <f>VLOOKUP(B51,'Уч юн'!$A$3:$G$780,4,FALSE)</f>
        <v>3</v>
      </c>
      <c r="F51" s="80" t="str">
        <f>VLOOKUP(B51,'Уч юн'!$A$3:$G$780,5,FALSE)</f>
        <v>Московская</v>
      </c>
      <c r="G51" s="80" t="str">
        <f>VLOOKUP(B51,'Уч юн'!$A$3:$G$780,6,FALSE)</f>
        <v>ДЮСШ</v>
      </c>
      <c r="H51" s="78" t="str">
        <f>CONCATENATE(J51,"",K51)</f>
        <v>58,1</v>
      </c>
      <c r="I51" s="348">
        <f t="shared" si="0"/>
        <v>3</v>
      </c>
      <c r="J51" s="349"/>
      <c r="K51" s="349" t="s">
        <v>735</v>
      </c>
      <c r="L51" s="350">
        <f t="shared" si="1"/>
        <v>58.1</v>
      </c>
      <c r="M51" s="340" t="str">
        <f>VLOOKUP(B51,'Уч юн'!$A$3:$G$780,7,FALSE)</f>
        <v>Мехтиев Р.Д.</v>
      </c>
      <c r="N51" s="276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s="171" customFormat="1" ht="15" customHeight="1" x14ac:dyDescent="0.25">
      <c r="A52" s="67"/>
      <c r="B52" s="347"/>
      <c r="C52" s="80"/>
      <c r="D52" s="146"/>
      <c r="E52" s="67"/>
      <c r="F52" s="80"/>
      <c r="G52" s="80"/>
      <c r="H52" s="78"/>
      <c r="I52" s="348"/>
      <c r="J52" s="349"/>
      <c r="K52" s="349"/>
      <c r="L52" s="350"/>
      <c r="M52" s="340"/>
      <c r="N52" s="276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s="171" customFormat="1" ht="15" customHeight="1" x14ac:dyDescent="0.25">
      <c r="A53" s="67"/>
      <c r="B53" s="347"/>
      <c r="C53" s="80"/>
      <c r="D53" s="146"/>
      <c r="E53" s="67"/>
      <c r="F53" s="80"/>
      <c r="G53" s="80"/>
      <c r="H53" s="78"/>
      <c r="I53" s="348"/>
      <c r="J53" s="349"/>
      <c r="K53" s="349"/>
      <c r="L53" s="350"/>
      <c r="M53" s="340"/>
      <c r="N53" s="276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s="171" customFormat="1" ht="15" customHeight="1" x14ac:dyDescent="0.25">
      <c r="A54" s="559" t="s">
        <v>341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184"/>
      <c r="T54" s="184"/>
      <c r="U54" s="184"/>
      <c r="V54" s="184"/>
      <c r="W54" s="184"/>
      <c r="X54" s="184"/>
      <c r="Y54" s="184"/>
      <c r="Z54" s="184"/>
    </row>
    <row r="55" spans="1:26" s="68" customFormat="1" ht="15" customHeight="1" x14ac:dyDescent="0.25">
      <c r="A55" s="558" t="s">
        <v>40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U55" s="140"/>
    </row>
    <row r="56" spans="1:26" s="122" customFormat="1" ht="15" customHeight="1" x14ac:dyDescent="0.25">
      <c r="A56" s="243"/>
      <c r="B56" s="226"/>
      <c r="C56" s="229" t="s">
        <v>48</v>
      </c>
      <c r="D56" s="230"/>
      <c r="E56" s="228"/>
      <c r="F56" s="231"/>
      <c r="G56" s="231"/>
      <c r="I56" s="391" t="s">
        <v>19</v>
      </c>
      <c r="J56" s="233"/>
      <c r="K56" s="233"/>
      <c r="L56" s="234"/>
      <c r="M56" s="290" t="s">
        <v>769</v>
      </c>
      <c r="N56" s="560" t="s">
        <v>24</v>
      </c>
      <c r="O56" s="560"/>
      <c r="P56" s="275" t="s">
        <v>639</v>
      </c>
      <c r="Q56" s="227"/>
      <c r="R56" s="227"/>
      <c r="S56" s="69"/>
      <c r="T56" s="69"/>
      <c r="U56" s="69"/>
      <c r="V56" s="69"/>
      <c r="W56" s="69"/>
      <c r="X56" s="69"/>
      <c r="Y56" s="69"/>
      <c r="Z56" s="69"/>
    </row>
    <row r="57" spans="1:26" s="68" customFormat="1" ht="25.5" customHeight="1" x14ac:dyDescent="0.25">
      <c r="A57" s="235" t="s">
        <v>1</v>
      </c>
      <c r="B57" s="235" t="s">
        <v>20</v>
      </c>
      <c r="C57" s="235" t="s">
        <v>2</v>
      </c>
      <c r="D57" s="236" t="s">
        <v>3</v>
      </c>
      <c r="E57" s="235" t="s">
        <v>4</v>
      </c>
      <c r="F57" s="235" t="s">
        <v>5</v>
      </c>
      <c r="G57" s="235" t="s">
        <v>6</v>
      </c>
      <c r="H57" s="237" t="s">
        <v>7</v>
      </c>
      <c r="I57" s="235" t="s">
        <v>17</v>
      </c>
      <c r="J57" s="238" t="s">
        <v>342</v>
      </c>
      <c r="K57" s="238" t="s">
        <v>343</v>
      </c>
      <c r="L57" s="237" t="s">
        <v>31</v>
      </c>
      <c r="M57" s="235" t="s">
        <v>9</v>
      </c>
      <c r="N57" s="561" t="s">
        <v>10</v>
      </c>
      <c r="O57" s="562"/>
      <c r="P57" s="563"/>
      <c r="Q57" s="357" t="s">
        <v>11</v>
      </c>
      <c r="R57" s="358" t="s">
        <v>1</v>
      </c>
      <c r="S57" s="69"/>
      <c r="T57" s="69"/>
      <c r="U57" s="69"/>
      <c r="V57" s="69"/>
      <c r="W57" s="69"/>
      <c r="X57" s="69"/>
      <c r="Y57" s="69"/>
      <c r="Z57" s="69"/>
    </row>
    <row r="58" spans="1:26" s="69" customFormat="1" ht="15" customHeight="1" x14ac:dyDescent="0.25">
      <c r="A58" s="67">
        <v>1</v>
      </c>
      <c r="B58" s="347">
        <v>63</v>
      </c>
      <c r="C58" s="80" t="str">
        <f>VLOOKUP(B58,'Уч юн'!$A$3:$G$780,2,FALSE)</f>
        <v>Пронин Михаил</v>
      </c>
      <c r="D58" s="146" t="str">
        <f>VLOOKUP(B58,'Уч юн'!$A$3:$G$780,3,FALSE)</f>
        <v>2006</v>
      </c>
      <c r="E58" s="67" t="str">
        <f>VLOOKUP(B58,'Уч юн'!$A$3:$G$780,4,FALSE)</f>
        <v>2</v>
      </c>
      <c r="F58" s="80" t="str">
        <f>VLOOKUP(B58,'Уч юн'!$A$3:$G$780,5,FALSE)</f>
        <v>Рязанская</v>
      </c>
      <c r="G58" s="80" t="str">
        <f>VLOOKUP(B58,'Уч юн'!$A$3:$G$780,6,FALSE)</f>
        <v>СШ "Старт"</v>
      </c>
      <c r="H58" s="78" t="str">
        <f>CONCATENATE(J58,"",K58)</f>
        <v>59,5</v>
      </c>
      <c r="I58" s="347">
        <f t="shared" ref="I58:I68" si="4">LOOKUP(L58,$S$1:$Z$1,$S$2:$Z$2)</f>
        <v>3</v>
      </c>
      <c r="J58" s="349"/>
      <c r="K58" s="349" t="s">
        <v>722</v>
      </c>
      <c r="L58" s="350">
        <f t="shared" ref="L58:L69" si="5">(J58*100)+K58</f>
        <v>59.5</v>
      </c>
      <c r="M58" s="80" t="str">
        <f>VLOOKUP(B58,'Уч юн'!$A$3:$G$780,7,FALSE)</f>
        <v>Ефремов С.А.</v>
      </c>
      <c r="N58" s="347"/>
      <c r="O58" s="356"/>
      <c r="P58" s="356"/>
      <c r="Q58" s="80"/>
      <c r="R58" s="356"/>
    </row>
    <row r="59" spans="1:26" s="276" customFormat="1" ht="15" customHeight="1" x14ac:dyDescent="0.25">
      <c r="A59" s="359">
        <v>2</v>
      </c>
      <c r="B59" s="360">
        <v>116</v>
      </c>
      <c r="C59" s="80" t="str">
        <f>VLOOKUP(B59,'Уч юн'!$A$3:$G$780,2,FALSE)</f>
        <v>Бутырин Дмитрий</v>
      </c>
      <c r="D59" s="361" t="str">
        <f>VLOOKUP(B59,'Уч юн'!$A$3:$G$780,3,FALSE)</f>
        <v>2006</v>
      </c>
      <c r="E59" s="359" t="str">
        <f>VLOOKUP(B59,'Уч юн'!$A$3:$G$780,4,FALSE)</f>
        <v>1ю</v>
      </c>
      <c r="F59" s="362" t="str">
        <f>VLOOKUP(B59,'Уч юн'!$A$3:$G$780,5,FALSE)</f>
        <v>Свердловская</v>
      </c>
      <c r="G59" s="362" t="str">
        <f>VLOOKUP(B59,'Уч юн'!$A$3:$G$780,6,FALSE)</f>
        <v>СШ</v>
      </c>
      <c r="H59" s="363" t="str">
        <f t="shared" ref="H59:H68" si="6">CONCATENATE(J59,":",K59)</f>
        <v>1:01,1</v>
      </c>
      <c r="I59" s="360" t="str">
        <f t="shared" si="4"/>
        <v>1юн</v>
      </c>
      <c r="J59" s="364" t="s">
        <v>95</v>
      </c>
      <c r="K59" s="364" t="s">
        <v>761</v>
      </c>
      <c r="L59" s="365">
        <f t="shared" si="5"/>
        <v>101.1</v>
      </c>
      <c r="M59" s="80" t="str">
        <f>VLOOKUP(B59,'Уч юн'!$A$3:$G$780,7,FALSE)</f>
        <v>Белоногов В.В.</v>
      </c>
      <c r="N59" s="360"/>
      <c r="O59" s="356"/>
      <c r="P59" s="356"/>
      <c r="Q59" s="356"/>
      <c r="R59" s="356"/>
      <c r="S59" s="69"/>
      <c r="T59" s="69"/>
      <c r="U59" s="69"/>
      <c r="V59" s="69"/>
      <c r="W59" s="69"/>
      <c r="X59" s="69"/>
      <c r="Y59" s="69"/>
      <c r="Z59" s="69"/>
    </row>
    <row r="60" spans="1:26" s="69" customFormat="1" ht="15" customHeight="1" x14ac:dyDescent="0.25">
      <c r="A60" s="67">
        <v>3</v>
      </c>
      <c r="B60" s="347">
        <v>491</v>
      </c>
      <c r="C60" s="80" t="str">
        <f>VLOOKUP(B60,'Уч юн'!$A$3:$G$780,2,FALSE)</f>
        <v>Тимонин Петр</v>
      </c>
      <c r="D60" s="146" t="str">
        <f>VLOOKUP(B60,'Уч юн'!$A$3:$G$780,3,FALSE)</f>
        <v>2006</v>
      </c>
      <c r="E60" s="67" t="str">
        <f>VLOOKUP(B60,'Уч юн'!$A$3:$G$780,4,FALSE)</f>
        <v>3</v>
      </c>
      <c r="F60" s="80" t="str">
        <f>VLOOKUP(B60,'Уч юн'!$A$3:$G$780,5,FALSE)</f>
        <v>Тамбовская</v>
      </c>
      <c r="G60" s="80" t="str">
        <f>VLOOKUP(B60,'Уч юн'!$A$3:$G$780,6,FALSE)</f>
        <v>ДЮСШ№2</v>
      </c>
      <c r="H60" s="78" t="str">
        <f t="shared" si="6"/>
        <v>1:01,5</v>
      </c>
      <c r="I60" s="347" t="str">
        <f t="shared" si="4"/>
        <v>1юн</v>
      </c>
      <c r="J60" s="349" t="s">
        <v>95</v>
      </c>
      <c r="K60" s="349" t="s">
        <v>763</v>
      </c>
      <c r="L60" s="350">
        <f t="shared" si="5"/>
        <v>101.5</v>
      </c>
      <c r="M60" s="80" t="str">
        <f>VLOOKUP(B60,'Уч юн'!$A$3:$G$780,7,FALSE)</f>
        <v>Мельникова Е.В.</v>
      </c>
      <c r="N60" s="347"/>
      <c r="O60" s="356"/>
      <c r="P60" s="356"/>
      <c r="Q60" s="80"/>
      <c r="R60" s="356"/>
      <c r="S60" s="276"/>
      <c r="T60" s="276"/>
      <c r="U60" s="276"/>
      <c r="V60" s="276"/>
      <c r="W60" s="276"/>
      <c r="X60" s="276"/>
      <c r="Y60" s="276"/>
      <c r="Z60" s="276"/>
    </row>
    <row r="61" spans="1:26" s="83" customFormat="1" ht="15" customHeight="1" x14ac:dyDescent="0.25">
      <c r="A61" s="67">
        <v>4</v>
      </c>
      <c r="B61" s="366">
        <v>402</v>
      </c>
      <c r="C61" s="367" t="str">
        <f>VLOOKUP(B61,'Уч юн'!$A$3:$G$780,2,FALSE)</f>
        <v>Самойлов Никита</v>
      </c>
      <c r="D61" s="368" t="str">
        <f>VLOOKUP(B61,'Уч юн'!$A$3:$G$780,3,FALSE)</f>
        <v>2006</v>
      </c>
      <c r="E61" s="369" t="str">
        <f>VLOOKUP(B61,'Уч юн'!$A$3:$G$780,4,FALSE)</f>
        <v>1ю</v>
      </c>
      <c r="F61" s="367" t="str">
        <f>VLOOKUP(B61,'Уч юн'!$A$3:$G$780,5,FALSE)</f>
        <v>Башкортостан</v>
      </c>
      <c r="G61" s="367" t="str">
        <f>VLOOKUP(B61,'Уч юн'!$A$3:$G$780,6,FALSE)</f>
        <v>ДЮСШ "Юность"</v>
      </c>
      <c r="H61" s="370" t="str">
        <f t="shared" si="6"/>
        <v>1:03,8</v>
      </c>
      <c r="I61" s="366" t="str">
        <f t="shared" si="4"/>
        <v>1юн</v>
      </c>
      <c r="J61" s="349" t="s">
        <v>95</v>
      </c>
      <c r="K61" s="349" t="s">
        <v>767</v>
      </c>
      <c r="L61" s="371">
        <f t="shared" si="5"/>
        <v>103.8</v>
      </c>
      <c r="M61" s="367" t="str">
        <f>VLOOKUP(B61,'Уч юн'!$A$3:$G$780,7,FALSE)</f>
        <v>Шалопин А.В.</v>
      </c>
      <c r="N61" s="372"/>
      <c r="O61" s="242"/>
      <c r="P61" s="242"/>
      <c r="Q61" s="242"/>
      <c r="R61" s="242"/>
      <c r="S61" s="69"/>
      <c r="T61" s="69"/>
      <c r="U61" s="69"/>
      <c r="V61" s="69"/>
      <c r="W61" s="69"/>
      <c r="X61" s="69"/>
      <c r="Y61" s="69"/>
      <c r="Z61" s="69"/>
    </row>
    <row r="62" spans="1:26" s="69" customFormat="1" ht="15" customHeight="1" x14ac:dyDescent="0.25">
      <c r="A62" s="359">
        <v>5</v>
      </c>
      <c r="B62" s="347">
        <v>400</v>
      </c>
      <c r="C62" s="80" t="str">
        <f>VLOOKUP(B62,'Уч юн'!$A$3:$G$780,2,FALSE)</f>
        <v>Баранников Дмитрий</v>
      </c>
      <c r="D62" s="146" t="str">
        <f>VLOOKUP(B62,'Уч юн'!$A$3:$G$780,3,FALSE)</f>
        <v>2006</v>
      </c>
      <c r="E62" s="67" t="str">
        <f>VLOOKUP(B62,'Уч юн'!$A$3:$G$780,4,FALSE)</f>
        <v>1ю</v>
      </c>
      <c r="F62" s="80" t="str">
        <f>VLOOKUP(B62,'Уч юн'!$A$3:$G$780,5,FALSE)</f>
        <v>Волгоградская</v>
      </c>
      <c r="G62" s="80" t="str">
        <f>VLOOKUP(B62,'Уч юн'!$A$3:$G$780,6,FALSE)</f>
        <v>СШ№3</v>
      </c>
      <c r="H62" s="78" t="str">
        <f t="shared" si="6"/>
        <v>1:04,0</v>
      </c>
      <c r="I62" s="347" t="str">
        <f t="shared" si="4"/>
        <v>1юн</v>
      </c>
      <c r="J62" s="349" t="s">
        <v>95</v>
      </c>
      <c r="K62" s="349" t="s">
        <v>762</v>
      </c>
      <c r="L62" s="350">
        <f t="shared" si="5"/>
        <v>104</v>
      </c>
      <c r="M62" s="80" t="str">
        <f>VLOOKUP(B62,'Уч юн'!$A$3:$G$780,7,FALSE)</f>
        <v>Шибикин С.А.</v>
      </c>
      <c r="N62" s="347"/>
      <c r="O62" s="356"/>
      <c r="P62" s="356"/>
      <c r="Q62" s="356"/>
      <c r="R62" s="356"/>
    </row>
    <row r="63" spans="1:26" s="69" customFormat="1" ht="15" customHeight="1" x14ac:dyDescent="0.25">
      <c r="A63" s="67">
        <v>6</v>
      </c>
      <c r="B63" s="347">
        <v>335</v>
      </c>
      <c r="C63" s="80" t="str">
        <f>VLOOKUP(B63,'Уч юн'!$A$3:$G$780,2,FALSE)</f>
        <v>Крамаренко Даниил</v>
      </c>
      <c r="D63" s="146" t="str">
        <f>VLOOKUP(B63,'Уч юн'!$A$3:$G$780,3,FALSE)</f>
        <v>2006</v>
      </c>
      <c r="E63" s="67" t="str">
        <f>VLOOKUP(B63,'Уч юн'!$A$3:$G$780,4,FALSE)</f>
        <v>1ю</v>
      </c>
      <c r="F63" s="80" t="str">
        <f>VLOOKUP(B63,'Уч юн'!$A$3:$G$780,5,FALSE)</f>
        <v>Краснодарский</v>
      </c>
      <c r="G63" s="80" t="str">
        <f>VLOOKUP(B63,'Уч юн'!$A$3:$G$780,6,FALSE)</f>
        <v>ДЮСШ</v>
      </c>
      <c r="H63" s="78" t="str">
        <f t="shared" si="6"/>
        <v>1:06,2</v>
      </c>
      <c r="I63" s="347" t="str">
        <f t="shared" si="4"/>
        <v>2юн</v>
      </c>
      <c r="J63" s="349" t="s">
        <v>95</v>
      </c>
      <c r="K63" s="349" t="s">
        <v>765</v>
      </c>
      <c r="L63" s="350">
        <f t="shared" si="5"/>
        <v>106.2</v>
      </c>
      <c r="M63" s="80" t="str">
        <f>VLOOKUP(B63,'Уч юн'!$A$3:$G$780,7,FALSE)</f>
        <v>Кирюхин В.В.</v>
      </c>
      <c r="N63" s="277"/>
      <c r="O63" s="68"/>
      <c r="P63" s="68"/>
      <c r="Q63" s="68"/>
      <c r="R63" s="68"/>
    </row>
    <row r="64" spans="1:26" s="277" customFormat="1" ht="15" customHeight="1" x14ac:dyDescent="0.25">
      <c r="A64" s="67">
        <v>7</v>
      </c>
      <c r="B64" s="360">
        <v>697</v>
      </c>
      <c r="C64" s="80" t="str">
        <f>VLOOKUP(B64,'Уч юн'!$A$3:$G$780,2,FALSE)</f>
        <v>Абросимов Егор</v>
      </c>
      <c r="D64" s="361" t="str">
        <f>VLOOKUP(B64,'Уч юн'!$A$3:$G$780,3,FALSE)</f>
        <v>2006</v>
      </c>
      <c r="E64" s="359" t="str">
        <f>VLOOKUP(B64,'Уч юн'!$A$3:$G$780,4,FALSE)</f>
        <v>2ю</v>
      </c>
      <c r="F64" s="362" t="str">
        <f>VLOOKUP(B64,'Уч юн'!$A$3:$G$780,5,FALSE)</f>
        <v>Пензенская</v>
      </c>
      <c r="G64" s="362" t="str">
        <f>VLOOKUP(B64,'Уч юн'!$A$3:$G$780,6,FALSE)</f>
        <v>СШОР Заречный</v>
      </c>
      <c r="H64" s="363" t="str">
        <f t="shared" si="6"/>
        <v>1:08,9</v>
      </c>
      <c r="I64" s="360" t="str">
        <f t="shared" si="4"/>
        <v>2юн</v>
      </c>
      <c r="J64" s="364" t="s">
        <v>95</v>
      </c>
      <c r="K64" s="364" t="s">
        <v>759</v>
      </c>
      <c r="L64" s="365">
        <f t="shared" si="5"/>
        <v>108.9</v>
      </c>
      <c r="M64" s="80" t="str">
        <f>VLOOKUP(B64,'Уч юн'!$A$3:$G$780,7,FALSE)</f>
        <v>Семин С.В.</v>
      </c>
      <c r="N64" s="276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s="68" customFormat="1" ht="15" customHeight="1" x14ac:dyDescent="0.25">
      <c r="A65" s="359">
        <v>7</v>
      </c>
      <c r="B65" s="373">
        <v>343</v>
      </c>
      <c r="C65" s="374" t="str">
        <f>VLOOKUP(B65,'Уч юн'!$A$3:$G$780,2,FALSE)</f>
        <v>Качура Данила</v>
      </c>
      <c r="D65" s="375" t="str">
        <f>VLOOKUP(B65,'Уч юн'!$A$3:$G$780,3,FALSE)</f>
        <v>2006</v>
      </c>
      <c r="E65" s="376" t="str">
        <f>VLOOKUP(B65,'Уч юн'!$A$3:$G$780,4,FALSE)</f>
        <v>2ю</v>
      </c>
      <c r="F65" s="362" t="str">
        <f>VLOOKUP(B65,'Уч юн'!$A$3:$G$780,5,FALSE)</f>
        <v>Москва</v>
      </c>
      <c r="G65" s="374" t="str">
        <f>VLOOKUP(B65,'Уч юн'!$A$3:$G$780,6,FALSE)</f>
        <v>СШОР№24, ДЮСШ</v>
      </c>
      <c r="H65" s="377" t="str">
        <f t="shared" si="6"/>
        <v>1:08,9</v>
      </c>
      <c r="I65" s="373" t="str">
        <f t="shared" si="4"/>
        <v>2юн</v>
      </c>
      <c r="J65" s="378" t="s">
        <v>95</v>
      </c>
      <c r="K65" s="378" t="s">
        <v>759</v>
      </c>
      <c r="L65" s="379">
        <f t="shared" si="5"/>
        <v>108.9</v>
      </c>
      <c r="M65" s="374" t="str">
        <f>VLOOKUP(B65,'Уч юн'!$A$3:$G$780,7,FALSE)</f>
        <v>Коровин Д.А., Лаврентьева М.А.</v>
      </c>
      <c r="N65" s="380"/>
      <c r="O65" s="83"/>
      <c r="P65" s="83"/>
      <c r="Q65" s="83"/>
      <c r="R65" s="83"/>
      <c r="S65" s="69"/>
      <c r="T65" s="69"/>
      <c r="U65" s="69"/>
      <c r="V65" s="69"/>
      <c r="W65" s="69"/>
      <c r="X65" s="69"/>
      <c r="Y65" s="69"/>
      <c r="Z65" s="69"/>
    </row>
    <row r="66" spans="1:26" s="83" customFormat="1" ht="15" customHeight="1" x14ac:dyDescent="0.25">
      <c r="A66" s="67">
        <v>9</v>
      </c>
      <c r="B66" s="373">
        <v>615</v>
      </c>
      <c r="C66" s="374" t="str">
        <f>VLOOKUP(B66,'Уч юн'!$A$3:$G$780,2,FALSE)</f>
        <v>Малофеев Егор</v>
      </c>
      <c r="D66" s="375" t="str">
        <f>VLOOKUP(B66,'Уч юн'!$A$3:$G$780,3,FALSE)</f>
        <v>2006</v>
      </c>
      <c r="E66" s="376"/>
      <c r="F66" s="362" t="str">
        <f>VLOOKUP(B66,'Уч юн'!$A$3:$G$780,5,FALSE)</f>
        <v>Пензенская</v>
      </c>
      <c r="G66" s="374" t="str">
        <f>VLOOKUP(B66,'Уч юн'!$A$3:$G$780,6,FALSE)</f>
        <v>ДЮСШ</v>
      </c>
      <c r="H66" s="377" t="str">
        <f t="shared" si="6"/>
        <v>1:10,4</v>
      </c>
      <c r="I66" s="373" t="str">
        <f t="shared" si="4"/>
        <v>2юн</v>
      </c>
      <c r="J66" s="378" t="s">
        <v>95</v>
      </c>
      <c r="K66" s="378" t="s">
        <v>764</v>
      </c>
      <c r="L66" s="379">
        <f t="shared" si="5"/>
        <v>110.4</v>
      </c>
      <c r="M66" s="374" t="str">
        <f>VLOOKUP(B66,'Уч юн'!$A$3:$G$780,7,FALSE)</f>
        <v>Беляков Ю.В.</v>
      </c>
      <c r="N66" s="380"/>
      <c r="S66" s="68"/>
      <c r="T66" s="68"/>
      <c r="U66" s="140"/>
      <c r="V66" s="68"/>
      <c r="W66" s="68"/>
      <c r="X66" s="68"/>
      <c r="Y66" s="68"/>
      <c r="Z66" s="68"/>
    </row>
    <row r="67" spans="1:26" s="68" customFormat="1" ht="15" customHeight="1" x14ac:dyDescent="0.25">
      <c r="A67" s="67">
        <v>10</v>
      </c>
      <c r="B67" s="366">
        <v>622</v>
      </c>
      <c r="C67" s="367" t="str">
        <f>VLOOKUP(B67,'Уч юн'!$A$3:$G$780,2,FALSE)</f>
        <v>Киреев Егор</v>
      </c>
      <c r="D67" s="368" t="str">
        <f>VLOOKUP(B67,'Уч юн'!$A$3:$G$780,3,FALSE)</f>
        <v>2008</v>
      </c>
      <c r="E67" s="376"/>
      <c r="F67" s="362" t="str">
        <f>VLOOKUP(B67,'Уч юн'!$A$3:$G$780,5,FALSE)</f>
        <v>Пензенская</v>
      </c>
      <c r="G67" s="367" t="str">
        <f>VLOOKUP(B67,'Уч юн'!$A$3:$G$780,6,FALSE)</f>
        <v>ДЮСШ Колышлейский</v>
      </c>
      <c r="H67" s="370" t="str">
        <f t="shared" si="6"/>
        <v>1:18,8</v>
      </c>
      <c r="I67" s="366" t="str">
        <f t="shared" si="4"/>
        <v>бр</v>
      </c>
      <c r="J67" s="349" t="s">
        <v>95</v>
      </c>
      <c r="K67" s="349" t="s">
        <v>766</v>
      </c>
      <c r="L67" s="371">
        <f t="shared" si="5"/>
        <v>118.8</v>
      </c>
      <c r="M67" s="367" t="str">
        <f>VLOOKUP(B67,'Уч юн'!$A$3:$G$780,7,FALSE)</f>
        <v>Спирягин М.Е.</v>
      </c>
      <c r="N67" s="366"/>
      <c r="O67" s="381"/>
      <c r="P67" s="381"/>
      <c r="Q67" s="381"/>
      <c r="R67" s="381"/>
      <c r="S67" s="184"/>
      <c r="T67" s="184"/>
      <c r="U67" s="184"/>
      <c r="V67" s="184"/>
      <c r="W67" s="184"/>
      <c r="X67" s="184"/>
      <c r="Y67" s="184"/>
      <c r="Z67" s="184"/>
    </row>
    <row r="68" spans="1:26" s="69" customFormat="1" ht="15" customHeight="1" x14ac:dyDescent="0.25">
      <c r="A68" s="359">
        <v>11</v>
      </c>
      <c r="B68" s="373">
        <v>604</v>
      </c>
      <c r="C68" s="374" t="str">
        <f>VLOOKUP(B68,'Уч юн'!$A$3:$G$780,2,FALSE)</f>
        <v>Макаров Дмитрий</v>
      </c>
      <c r="D68" s="361" t="str">
        <f>VLOOKUP(B68,'Уч юн'!$A$3:$G$780,3,FALSE)</f>
        <v>2007</v>
      </c>
      <c r="E68" s="376"/>
      <c r="F68" s="362" t="str">
        <f>VLOOKUP(B68,'Уч юн'!$A$3:$G$780,5,FALSE)</f>
        <v>Пензенская</v>
      </c>
      <c r="G68" s="362" t="str">
        <f>VLOOKUP(B68,'Уч юн'!$A$3:$G$780,6,FALSE)</f>
        <v>СШ№6</v>
      </c>
      <c r="H68" s="377" t="str">
        <f t="shared" si="6"/>
        <v>1:19,9</v>
      </c>
      <c r="I68" s="373" t="str">
        <f t="shared" si="4"/>
        <v>бр</v>
      </c>
      <c r="J68" s="378" t="s">
        <v>95</v>
      </c>
      <c r="K68" s="378" t="s">
        <v>760</v>
      </c>
      <c r="L68" s="379">
        <f t="shared" si="5"/>
        <v>119.9</v>
      </c>
      <c r="M68" s="374" t="str">
        <f>VLOOKUP(B68,'Уч юн'!$A$3:$G$780,7,FALSE)</f>
        <v>Любомиров И.С.</v>
      </c>
      <c r="N68" s="373"/>
      <c r="O68" s="382"/>
      <c r="P68" s="382"/>
      <c r="Q68" s="382"/>
      <c r="R68" s="382"/>
      <c r="S68" s="276"/>
      <c r="T68" s="276"/>
      <c r="U68" s="276"/>
      <c r="V68" s="276"/>
      <c r="W68" s="276"/>
      <c r="X68" s="276"/>
      <c r="Y68" s="276"/>
      <c r="Z68" s="276"/>
    </row>
    <row r="69" spans="1:26" s="184" customFormat="1" ht="15" customHeight="1" x14ac:dyDescent="0.25">
      <c r="A69" s="383"/>
      <c r="B69" s="384">
        <v>706</v>
      </c>
      <c r="C69" s="367" t="str">
        <f>VLOOKUP(B69,'Уч юн'!$A$3:$G$780,2,FALSE)</f>
        <v>Кузьмин Максим</v>
      </c>
      <c r="D69" s="385" t="str">
        <f>VLOOKUP(B69,'Уч юн'!$A$3:$G$780,3,FALSE)</f>
        <v>2006</v>
      </c>
      <c r="E69" s="376" t="str">
        <f>VLOOKUP(B69,'Уч юн'!$A$3:$G$780,4,FALSE)</f>
        <v>1ю</v>
      </c>
      <c r="F69" s="362" t="str">
        <f>VLOOKUP(B69,'Уч юн'!$A$3:$G$780,5,FALSE)</f>
        <v>Пензенская</v>
      </c>
      <c r="G69" s="386" t="str">
        <f>VLOOKUP(B69,'Уч юн'!$A$3:$G$780,6,FALSE)</f>
        <v>ДЮСШ Кузнецкого</v>
      </c>
      <c r="H69" s="387" t="str">
        <f>CONCATENATE(J69,"",K69)</f>
        <v>дискв. 163.3</v>
      </c>
      <c r="I69" s="384"/>
      <c r="J69" s="364" t="s">
        <v>768</v>
      </c>
      <c r="K69" s="364"/>
      <c r="L69" s="388" t="e">
        <f t="shared" si="5"/>
        <v>#VALUE!</v>
      </c>
      <c r="M69" s="367" t="str">
        <f>VLOOKUP(B69,'Уч юн'!$A$3:$G$780,7,FALSE)</f>
        <v>Бунтин В.А.</v>
      </c>
      <c r="N69" s="384"/>
      <c r="O69" s="381"/>
      <c r="P69" s="381"/>
      <c r="Q69" s="381"/>
      <c r="R69" s="381"/>
      <c r="S69" s="69"/>
      <c r="T69" s="69"/>
      <c r="U69" s="69"/>
      <c r="V69" s="69"/>
      <c r="W69" s="69"/>
      <c r="X69" s="69"/>
      <c r="Y69" s="69"/>
      <c r="Z69" s="69"/>
    </row>
    <row r="70" spans="1:26" s="14" customFormat="1" ht="37.5" customHeight="1" x14ac:dyDescent="0.2">
      <c r="A70" s="111"/>
      <c r="B70" s="81"/>
      <c r="D70" s="147"/>
      <c r="E70" s="81"/>
      <c r="F70" s="112"/>
      <c r="G70" s="93"/>
      <c r="H70" s="113"/>
      <c r="I70" s="81"/>
      <c r="J70" s="390"/>
      <c r="K70" s="390"/>
      <c r="L70" s="301"/>
      <c r="N70" s="81"/>
    </row>
    <row r="71" spans="1:26" s="188" customFormat="1" ht="15.75" hidden="1" x14ac:dyDescent="0.25">
      <c r="A71" s="33"/>
      <c r="B71" s="33"/>
      <c r="C71" s="338" t="s">
        <v>655</v>
      </c>
      <c r="D71" s="189"/>
      <c r="E71" s="33"/>
      <c r="F71" s="38"/>
      <c r="G71" s="38"/>
      <c r="H71" s="72" t="s">
        <v>657</v>
      </c>
      <c r="I71" s="33"/>
      <c r="J71" s="33"/>
      <c r="K71" s="312"/>
      <c r="L71" s="312"/>
      <c r="M71" s="191"/>
    </row>
    <row r="72" spans="1:26" s="188" customFormat="1" ht="15.75" hidden="1" x14ac:dyDescent="0.25">
      <c r="A72" s="33"/>
      <c r="B72" s="33"/>
      <c r="D72" s="189"/>
      <c r="E72" s="33"/>
      <c r="F72" s="38"/>
      <c r="G72" s="38"/>
      <c r="H72" s="72"/>
      <c r="I72" s="33"/>
      <c r="J72" s="33"/>
      <c r="K72" s="312"/>
      <c r="L72" s="312"/>
      <c r="M72" s="191"/>
    </row>
    <row r="73" spans="1:26" s="188" customFormat="1" ht="15.75" hidden="1" x14ac:dyDescent="0.25">
      <c r="A73" s="33"/>
      <c r="B73" s="33"/>
      <c r="C73" s="338" t="s">
        <v>656</v>
      </c>
      <c r="D73" s="189"/>
      <c r="E73" s="33"/>
      <c r="F73" s="38"/>
      <c r="G73" s="38"/>
      <c r="H73" s="72" t="s">
        <v>658</v>
      </c>
      <c r="I73" s="33"/>
      <c r="J73" s="33"/>
      <c r="K73" s="312"/>
      <c r="L73" s="312"/>
      <c r="M73" s="191"/>
    </row>
    <row r="74" spans="1:26" s="14" customFormat="1" x14ac:dyDescent="0.2">
      <c r="A74" s="111"/>
      <c r="B74" s="81"/>
      <c r="D74" s="147"/>
      <c r="E74" s="81"/>
      <c r="F74" s="112"/>
      <c r="G74" s="93"/>
      <c r="H74" s="113"/>
      <c r="I74" s="81"/>
      <c r="J74" s="390"/>
      <c r="K74" s="390"/>
      <c r="L74" s="301"/>
      <c r="N74" s="81"/>
    </row>
    <row r="75" spans="1:26" s="14" customFormat="1" x14ac:dyDescent="0.2">
      <c r="A75" s="111"/>
      <c r="B75" s="81"/>
      <c r="D75" s="147"/>
      <c r="E75" s="81"/>
      <c r="F75" s="112"/>
      <c r="G75" s="93"/>
      <c r="H75" s="113"/>
      <c r="I75" s="81"/>
      <c r="J75" s="390"/>
      <c r="K75" s="390"/>
      <c r="L75" s="301"/>
      <c r="N75" s="81"/>
    </row>
    <row r="76" spans="1:26" s="14" customFormat="1" x14ac:dyDescent="0.2">
      <c r="A76" s="111"/>
      <c r="B76" s="81"/>
      <c r="D76" s="147"/>
      <c r="E76" s="81"/>
      <c r="F76" s="112"/>
      <c r="G76" s="93"/>
      <c r="H76" s="113"/>
      <c r="I76" s="81"/>
      <c r="J76" s="390"/>
      <c r="K76" s="390"/>
      <c r="L76" s="301"/>
      <c r="N76" s="81"/>
    </row>
    <row r="77" spans="1:26" s="14" customFormat="1" x14ac:dyDescent="0.2">
      <c r="A77" s="111"/>
      <c r="B77" s="81"/>
      <c r="D77" s="147"/>
      <c r="E77" s="81"/>
      <c r="F77" s="112"/>
      <c r="G77" s="93"/>
      <c r="H77" s="389"/>
      <c r="I77" s="81"/>
      <c r="J77" s="390"/>
      <c r="K77" s="390"/>
      <c r="L77" s="301"/>
      <c r="N77" s="81"/>
    </row>
    <row r="78" spans="1:26" s="14" customFormat="1" x14ac:dyDescent="0.2">
      <c r="A78" s="111"/>
      <c r="B78" s="81"/>
      <c r="D78" s="147"/>
      <c r="E78" s="81"/>
      <c r="F78" s="112"/>
      <c r="G78" s="93"/>
      <c r="H78" s="389"/>
      <c r="I78" s="81"/>
      <c r="J78" s="390"/>
      <c r="K78" s="390"/>
      <c r="L78" s="301"/>
      <c r="N78" s="81"/>
    </row>
    <row r="79" spans="1:26" s="14" customFormat="1" x14ac:dyDescent="0.2">
      <c r="A79" s="111"/>
      <c r="B79" s="81"/>
      <c r="D79" s="147"/>
      <c r="E79" s="81"/>
      <c r="F79" s="112"/>
      <c r="G79" s="93"/>
      <c r="H79" s="389"/>
      <c r="I79" s="81"/>
      <c r="J79" s="390"/>
      <c r="K79" s="390"/>
      <c r="L79" s="301"/>
      <c r="N79" s="81"/>
    </row>
  </sheetData>
  <customSheetViews>
    <customSheetView guid="{AB6DF331-6F3D-4A04-9B31-9285668B630A}" showPageBreaks="1" fitToPage="1" view="pageBreakPreview" topLeftCell="A7">
      <selection activeCell="A49" sqref="A49:IV51"/>
      <colBreaks count="4" manualBreakCount="4">
        <brk id="11" max="64" man="1"/>
        <brk id="24" max="1048575" man="1"/>
        <brk id="31" max="123" man="1"/>
        <brk id="47" max="126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32" orientation="portrait" r:id="rId1"/>
      <headerFooter alignWithMargins="0"/>
    </customSheetView>
    <customSheetView guid="{2CB5C6AB-8CA4-4A12-8C86-30C44E11A564}" showPageBreaks="1" fitToPage="1" printArea="1" hiddenColumns="1" view="pageBreakPreview">
      <selection activeCell="F20" sqref="F20"/>
      <pageMargins left="0.19685039370078741" right="0.15748031496062992" top="0.15748031496062992" bottom="0.15748031496062992" header="0.15748031496062992" footer="0.15748031496062992"/>
      <printOptions horizontalCentered="1"/>
      <pageSetup paperSize="9" scale="79" orientation="landscape" r:id="rId2"/>
      <headerFooter alignWithMargins="0"/>
    </customSheetView>
    <customSheetView guid="{4654A10B-BF2C-4F91-B821-84CF341F9FF3}" showPageBreaks="1" fitToPage="1" printArea="1" hiddenRows="1" hiddenColumns="1" view="pageBreakPreview" topLeftCell="A7">
      <selection activeCell="K26" sqref="K26"/>
      <colBreaks count="1" manualBreakCount="1">
        <brk id="31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80" orientation="landscape" r:id="rId3"/>
      <headerFooter alignWithMargins="0"/>
    </customSheetView>
    <customSheetView guid="{A52F393E-587E-40A2-B224-F36DC3F0F66D}" showPageBreaks="1" hiddenColumns="1" view="pageBreakPreview" topLeftCell="D7">
      <selection activeCell="A16" sqref="A16:IV16"/>
      <colBreaks count="3" manualBreakCount="3">
        <brk id="31" max="123" man="1"/>
        <brk id="46" max="126" man="1"/>
        <brk id="47" max="126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portrait" r:id="rId4"/>
      <headerFooter alignWithMargins="0"/>
    </customSheetView>
    <customSheetView guid="{948F6758-08EB-455E-9DF2-723DFC2E4E47}" showPageBreaks="1" fitToPage="1" printArea="1" hiddenRows="1" hiddenColumns="1" view="pageBreakPreview">
      <selection activeCell="G15" sqref="G15"/>
      <rowBreaks count="2" manualBreakCount="2">
        <brk id="40" max="17" man="1"/>
        <brk id="73" max="17" man="1"/>
      </rowBreaks>
      <colBreaks count="2" manualBreakCount="2">
        <brk id="13" max="70" man="1"/>
        <brk id="18" max="1048575" man="1"/>
      </colBreaks>
      <pageMargins left="0.15748031496062992" right="0.19685039370078741" top="0.15748031496062992" bottom="0.15748031496062992" header="0.15748031496062992" footer="0.15748031496062992"/>
      <printOptions horizontalCentered="1"/>
      <pageSetup paperSize="9" scale="95" fitToHeight="2" orientation="landscape" r:id="rId5"/>
      <headerFooter alignWithMargins="0"/>
    </customSheetView>
  </customSheetViews>
  <mergeCells count="17">
    <mergeCell ref="N57:P57"/>
    <mergeCell ref="M6:R6"/>
    <mergeCell ref="A8:R8"/>
    <mergeCell ref="N12:P12"/>
    <mergeCell ref="H11:I11"/>
    <mergeCell ref="N11:O11"/>
    <mergeCell ref="P11:R11"/>
    <mergeCell ref="A9:R9"/>
    <mergeCell ref="A4:R4"/>
    <mergeCell ref="A55:R55"/>
    <mergeCell ref="A54:R54"/>
    <mergeCell ref="N56:O56"/>
    <mergeCell ref="A1:R1"/>
    <mergeCell ref="A2:R2"/>
    <mergeCell ref="A3:R3"/>
    <mergeCell ref="A5:R5"/>
    <mergeCell ref="D6:L6"/>
  </mergeCells>
  <phoneticPr fontId="7" type="noConversion"/>
  <printOptions horizontalCentered="1"/>
  <pageMargins left="0.15748031496062992" right="0.19685039370078741" top="0.15748031496062992" bottom="0.15748031496062992" header="0.15748031496062992" footer="0.15748031496062992"/>
  <pageSetup paperSize="9" scale="95" fitToHeight="2" orientation="landscape" r:id="rId6"/>
  <headerFooter alignWithMargins="0"/>
  <rowBreaks count="2" manualBreakCount="2">
    <brk id="40" max="17" man="1"/>
    <brk id="73" max="17" man="1"/>
  </rowBreaks>
  <colBreaks count="2" manualBreakCount="2">
    <brk id="13" max="70" man="1"/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67"/>
  <sheetViews>
    <sheetView view="pageBreakPreview" topLeftCell="A4" zoomScaleSheetLayoutView="100" workbookViewId="0">
      <selection activeCell="G40" sqref="G40"/>
    </sheetView>
  </sheetViews>
  <sheetFormatPr defaultRowHeight="12.75" x14ac:dyDescent="0.2"/>
  <cols>
    <col min="1" max="1" width="6.5703125" style="34" customWidth="1"/>
    <col min="2" max="2" width="4.7109375" style="32" customWidth="1"/>
    <col min="3" max="3" width="25" style="15" customWidth="1"/>
    <col min="4" max="4" width="9.7109375" style="139" customWidth="1"/>
    <col min="5" max="5" width="7.28515625" style="32" customWidth="1"/>
    <col min="6" max="6" width="18.28515625" style="26" customWidth="1"/>
    <col min="7" max="7" width="25.5703125" style="412" customWidth="1"/>
    <col min="8" max="8" width="8.42578125" style="79" customWidth="1"/>
    <col min="9" max="9" width="7.28515625" style="32" customWidth="1"/>
    <col min="10" max="11" width="6" style="71" hidden="1" customWidth="1"/>
    <col min="12" max="12" width="6.42578125" style="71" hidden="1" customWidth="1"/>
    <col min="13" max="13" width="36.5703125" style="403" customWidth="1"/>
    <col min="14" max="14" width="4" style="32" hidden="1" customWidth="1"/>
    <col min="15" max="16" width="4" style="15" hidden="1" customWidth="1"/>
    <col min="17" max="17" width="7.28515625" style="15" hidden="1" customWidth="1"/>
    <col min="18" max="18" width="5.5703125" style="15" hidden="1" customWidth="1"/>
    <col min="19" max="26" width="5.42578125" style="15" customWidth="1"/>
    <col min="27" max="16384" width="9.140625" style="15"/>
  </cols>
  <sheetData>
    <row r="1" spans="1:26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85">
        <v>100</v>
      </c>
      <c r="T1" s="85">
        <v>156.19999999999999</v>
      </c>
      <c r="U1" s="85">
        <v>202.7</v>
      </c>
      <c r="V1" s="85">
        <v>211.7</v>
      </c>
      <c r="W1" s="85">
        <v>221.7</v>
      </c>
      <c r="X1" s="85">
        <v>232.7</v>
      </c>
      <c r="Y1" s="85">
        <v>244.7</v>
      </c>
      <c r="Z1" s="85">
        <v>259.7</v>
      </c>
    </row>
    <row r="2" spans="1:26" ht="15.7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</row>
    <row r="3" spans="1:26" s="35" customFormat="1" ht="11.2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6" s="35" customFormat="1" ht="17.2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7"/>
      <c r="Z4" s="81"/>
    </row>
    <row r="5" spans="1:26" s="35" customFormat="1" ht="31.5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  <c r="Z5" s="81"/>
    </row>
    <row r="6" spans="1:26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 t="str">
        <f>'60 юн'!N7</f>
        <v>01-03 марта 2019г</v>
      </c>
      <c r="N6" s="549"/>
      <c r="O6" s="549"/>
      <c r="P6" s="549"/>
      <c r="Q6" s="549"/>
      <c r="R6" s="549"/>
      <c r="S6" s="119"/>
      <c r="T6" s="119"/>
      <c r="U6" s="119"/>
      <c r="V6" s="133"/>
      <c r="W6" s="119"/>
      <c r="X6" s="119"/>
      <c r="Y6" s="133"/>
      <c r="Z6" s="119"/>
    </row>
    <row r="7" spans="1:26" s="35" customFormat="1" ht="15.75" customHeight="1" x14ac:dyDescent="0.25">
      <c r="A7" s="33"/>
      <c r="B7" s="31"/>
      <c r="C7" s="38"/>
      <c r="D7" s="31"/>
      <c r="E7" s="31"/>
      <c r="F7" s="31"/>
      <c r="G7" s="392"/>
      <c r="H7" s="31"/>
      <c r="I7" s="31"/>
      <c r="J7" s="31"/>
      <c r="K7" s="31"/>
      <c r="L7" s="31"/>
      <c r="M7" s="392"/>
      <c r="N7" s="31"/>
      <c r="O7" s="31"/>
      <c r="P7" s="31"/>
      <c r="Q7" s="31"/>
      <c r="R7" s="31"/>
      <c r="S7" s="119"/>
      <c r="T7" s="119"/>
      <c r="U7" s="119"/>
      <c r="V7" s="133"/>
      <c r="W7" s="119"/>
      <c r="X7" s="119"/>
      <c r="Y7" s="133"/>
      <c r="Z7" s="119"/>
    </row>
    <row r="8" spans="1:26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  <c r="Z8" s="81"/>
    </row>
    <row r="9" spans="1:26" s="35" customFormat="1" ht="15.75" customHeight="1" x14ac:dyDescent="0.25">
      <c r="A9" s="552" t="s">
        <v>41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  <c r="Z9" s="106"/>
    </row>
    <row r="10" spans="1:26" s="47" customFormat="1" ht="13.5" customHeight="1" x14ac:dyDescent="0.2">
      <c r="A10" s="51"/>
      <c r="B10" s="84"/>
      <c r="C10" s="55"/>
      <c r="D10" s="144"/>
      <c r="E10" s="54"/>
      <c r="F10" s="50"/>
      <c r="G10" s="411"/>
      <c r="H10" s="568" t="s">
        <v>19</v>
      </c>
      <c r="I10" s="568"/>
      <c r="J10" s="568"/>
      <c r="K10" s="568"/>
      <c r="L10" s="568"/>
      <c r="M10" s="452" t="s">
        <v>850</v>
      </c>
      <c r="N10" s="540" t="s">
        <v>24</v>
      </c>
      <c r="O10" s="540"/>
      <c r="P10" s="555" t="s">
        <v>850</v>
      </c>
      <c r="Q10" s="555"/>
      <c r="R10" s="555"/>
      <c r="S10" s="59"/>
      <c r="T10" s="14"/>
      <c r="U10" s="40"/>
      <c r="V10" s="131"/>
      <c r="W10" s="131"/>
      <c r="X10" s="131"/>
      <c r="Y10" s="131"/>
      <c r="Z10" s="131"/>
    </row>
    <row r="11" spans="1:26" s="48" customFormat="1" ht="28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431" t="s">
        <v>6</v>
      </c>
      <c r="H11" s="109" t="s">
        <v>8</v>
      </c>
      <c r="I11" s="66" t="s">
        <v>17</v>
      </c>
      <c r="J11" s="108" t="s">
        <v>29</v>
      </c>
      <c r="K11" s="108" t="s">
        <v>30</v>
      </c>
      <c r="L11" s="168" t="s">
        <v>32</v>
      </c>
      <c r="M11" s="453" t="s">
        <v>9</v>
      </c>
      <c r="N11" s="551" t="s">
        <v>10</v>
      </c>
      <c r="O11" s="551"/>
      <c r="P11" s="551"/>
      <c r="Q11" s="175" t="s">
        <v>11</v>
      </c>
      <c r="R11" s="57" t="s">
        <v>1</v>
      </c>
      <c r="S11" s="156"/>
      <c r="T11" s="60"/>
      <c r="U11" s="61"/>
    </row>
    <row r="12" spans="1:26" s="16" customFormat="1" ht="16.5" customHeight="1" x14ac:dyDescent="0.2">
      <c r="A12" s="440">
        <v>1</v>
      </c>
      <c r="B12" s="441">
        <v>151</v>
      </c>
      <c r="C12" s="442" t="str">
        <f>VLOOKUP(B12,'Уч юн'!$A$3:$G$780,2,FALSE)</f>
        <v>Маслов Игорь</v>
      </c>
      <c r="D12" s="443" t="str">
        <f>VLOOKUP(B12,'Уч юн'!$A$3:$G$780,3,FALSE)</f>
        <v>2004</v>
      </c>
      <c r="E12" s="440" t="str">
        <f>VLOOKUP(B12,'Уч юн'!$A$3:$G$780,4,FALSE)</f>
        <v>2</v>
      </c>
      <c r="F12" s="442" t="str">
        <f>VLOOKUP(B12,'Уч юн'!$A$3:$G$780,5,FALSE)</f>
        <v>ХМАО-Югра</v>
      </c>
      <c r="G12" s="458" t="str">
        <f>VLOOKUP(B12,'Уч юн'!$A$3:$G$780,6,FALSE)</f>
        <v>СДЮСШОР "Спартак"</v>
      </c>
      <c r="H12" s="444" t="str">
        <f>CONCATENATE(J12,":",K12)</f>
        <v>2:04,8</v>
      </c>
      <c r="I12" s="445">
        <f>LOOKUP(L12,$S$1:$Z$1,$S$2:$Z$2)</f>
        <v>2</v>
      </c>
      <c r="J12" s="446" t="s">
        <v>88</v>
      </c>
      <c r="K12" s="446" t="s">
        <v>883</v>
      </c>
      <c r="L12" s="447">
        <f>(J12*100)+K12</f>
        <v>204.8</v>
      </c>
      <c r="M12" s="454" t="str">
        <f>VLOOKUP(B12,'Уч юн'!$A$3:$G$780,7,FALSE)</f>
        <v>Пшеничная Т.В.</v>
      </c>
      <c r="N12" s="448"/>
      <c r="O12" s="449"/>
      <c r="P12" s="449"/>
      <c r="Q12" s="449"/>
      <c r="R12" s="449"/>
      <c r="S12" s="14"/>
      <c r="T12" s="14"/>
      <c r="U12" s="14"/>
      <c r="V12" s="14"/>
      <c r="W12" s="14"/>
      <c r="X12" s="14"/>
      <c r="Y12" s="14"/>
      <c r="Z12" s="14"/>
    </row>
    <row r="13" spans="1:26" s="16" customFormat="1" ht="16.5" customHeight="1" x14ac:dyDescent="0.2">
      <c r="A13" s="67">
        <v>2</v>
      </c>
      <c r="B13" s="347">
        <v>440</v>
      </c>
      <c r="C13" s="80" t="str">
        <f>VLOOKUP(B13,'Уч юн'!$A$3:$G$780,2,FALSE)</f>
        <v>Бублис Роман</v>
      </c>
      <c r="D13" s="146" t="str">
        <f>VLOOKUP(B13,'Уч юн'!$A$3:$G$780,3,FALSE)</f>
        <v>2004</v>
      </c>
      <c r="E13" s="67" t="str">
        <f>VLOOKUP(B13,'Уч юн'!$A$3:$G$780,4,FALSE)</f>
        <v>2</v>
      </c>
      <c r="F13" s="80" t="str">
        <f>VLOOKUP(B13,'Уч юн'!$A$3:$G$780,5,FALSE)</f>
        <v>Мурманская</v>
      </c>
      <c r="G13" s="459" t="str">
        <f>VLOOKUP(B13,'Уч юн'!$A$3:$G$780,6,FALSE)</f>
        <v>СШОР№4</v>
      </c>
      <c r="H13" s="78" t="str">
        <f>CONCATENATE(J13,":",K13)</f>
        <v>2:05,1</v>
      </c>
      <c r="I13" s="348">
        <f>LOOKUP(L13,$S$1:$Z$1,$S$2:$Z$2)</f>
        <v>2</v>
      </c>
      <c r="J13" s="437" t="s">
        <v>88</v>
      </c>
      <c r="K13" s="437" t="s">
        <v>884</v>
      </c>
      <c r="L13" s="438">
        <f>(J13*100)+K13</f>
        <v>205.1</v>
      </c>
      <c r="M13" s="455" t="str">
        <f>VLOOKUP(B13,'Уч юн'!$A$3:$G$780,7,FALSE)</f>
        <v>Шаверина Е.Н.</v>
      </c>
      <c r="N13" s="348"/>
      <c r="O13" s="352"/>
      <c r="P13" s="352"/>
      <c r="Q13" s="352"/>
      <c r="R13" s="352"/>
      <c r="T13" s="14"/>
      <c r="U13" s="40"/>
    </row>
    <row r="14" spans="1:26" s="16" customFormat="1" ht="16.5" customHeight="1" x14ac:dyDescent="0.2">
      <c r="A14" s="67">
        <v>3</v>
      </c>
      <c r="B14" s="347">
        <v>120</v>
      </c>
      <c r="C14" s="80" t="str">
        <f>VLOOKUP(B14,'Уч юн'!$A$3:$G$780,2,FALSE)</f>
        <v>Сапегин Андрей</v>
      </c>
      <c r="D14" s="146" t="str">
        <f>VLOOKUP(B14,'Уч юн'!$A$3:$G$780,3,FALSE)</f>
        <v>2004</v>
      </c>
      <c r="E14" s="67" t="str">
        <f>VLOOKUP(B14,'Уч юн'!$A$3:$G$780,4,FALSE)</f>
        <v>2ю</v>
      </c>
      <c r="F14" s="80" t="str">
        <f>VLOOKUP(B14,'Уч юн'!$A$3:$G$780,5,FALSE)</f>
        <v>Свердловская</v>
      </c>
      <c r="G14" s="459" t="str">
        <f>VLOOKUP(B14,'Уч юн'!$A$3:$G$780,6,FALSE)</f>
        <v>СШ</v>
      </c>
      <c r="H14" s="78" t="str">
        <f>CONCATENATE(J14,":",K14)</f>
        <v>2:06,1</v>
      </c>
      <c r="I14" s="348">
        <f>LOOKUP(L14,$S$1:$Z$1,$S$2:$Z$2)</f>
        <v>2</v>
      </c>
      <c r="J14" s="437" t="s">
        <v>88</v>
      </c>
      <c r="K14" s="437" t="s">
        <v>885</v>
      </c>
      <c r="L14" s="438">
        <f>(J14*100)+K14</f>
        <v>206.1</v>
      </c>
      <c r="M14" s="455" t="str">
        <f>VLOOKUP(B14,'Уч юн'!$A$3:$G$780,7,FALSE)</f>
        <v>Белоногов В.В.</v>
      </c>
      <c r="N14" s="8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6" customFormat="1" ht="16.5" customHeight="1" x14ac:dyDescent="0.2">
      <c r="A15" s="67">
        <v>4</v>
      </c>
      <c r="B15" s="347">
        <v>407</v>
      </c>
      <c r="C15" s="80" t="str">
        <f>VLOOKUP(B15,'Уч юн'!$A$3:$G$780,2,FALSE)</f>
        <v>Дьяконов Никита</v>
      </c>
      <c r="D15" s="146" t="str">
        <f>VLOOKUP(B15,'Уч юн'!$A$3:$G$780,3,FALSE)</f>
        <v>2004</v>
      </c>
      <c r="E15" s="67" t="str">
        <f>VLOOKUP(B15,'Уч юн'!$A$3:$G$780,4,FALSE)</f>
        <v>2</v>
      </c>
      <c r="F15" s="80" t="str">
        <f>VLOOKUP(B15,'Уч юн'!$A$3:$G$780,5,FALSE)</f>
        <v>Башкортостан</v>
      </c>
      <c r="G15" s="459" t="str">
        <f>VLOOKUP(B15,'Уч юн'!$A$3:$G$780,6,FALSE)</f>
        <v>ДЮСШ "Юность"</v>
      </c>
      <c r="H15" s="78" t="str">
        <f>CONCATENATE(J15,":",K15)</f>
        <v>2:07,8</v>
      </c>
      <c r="I15" s="348">
        <f>LOOKUP(L15,$S$1:$Z$1,$S$2:$Z$2)</f>
        <v>2</v>
      </c>
      <c r="J15" s="437" t="s">
        <v>88</v>
      </c>
      <c r="K15" s="437" t="s">
        <v>876</v>
      </c>
      <c r="L15" s="438">
        <f>(J15*100)+K15</f>
        <v>207.8</v>
      </c>
      <c r="M15" s="455" t="str">
        <f>VLOOKUP(B15,'Уч юн'!$A$3:$G$780,7,FALSE)</f>
        <v>Шалопин А.В.</v>
      </c>
      <c r="N15" s="348"/>
      <c r="O15" s="352"/>
      <c r="P15" s="352"/>
      <c r="Q15" s="352"/>
      <c r="R15" s="352"/>
      <c r="S15" s="46"/>
      <c r="T15" s="62"/>
      <c r="U15" s="63"/>
    </row>
    <row r="16" spans="1:26" s="16" customFormat="1" ht="16.5" customHeight="1" x14ac:dyDescent="0.2">
      <c r="A16" s="67">
        <v>4</v>
      </c>
      <c r="B16" s="347">
        <v>288</v>
      </c>
      <c r="C16" s="80" t="str">
        <f>VLOOKUP(B16,'Уч юн'!$A$3:$G$780,2,FALSE)</f>
        <v>Кузьмин Максим</v>
      </c>
      <c r="D16" s="146" t="str">
        <f>VLOOKUP(B16,'Уч юн'!$A$3:$G$780,3,FALSE)</f>
        <v>2004</v>
      </c>
      <c r="E16" s="67" t="str">
        <f>VLOOKUP(B16,'Уч юн'!$A$3:$G$780,4,FALSE)</f>
        <v>2</v>
      </c>
      <c r="F16" s="80" t="str">
        <f>VLOOKUP(B16,'Уч юн'!$A$3:$G$780,5,FALSE)</f>
        <v>Саратовская</v>
      </c>
      <c r="G16" s="459" t="str">
        <f>VLOOKUP(B16,'Уч юн'!$A$3:$G$780,6,FALSE)</f>
        <v>ДЮСШ</v>
      </c>
      <c r="H16" s="78" t="str">
        <f>CONCATENATE(J16,":",K16)</f>
        <v>2:07,8</v>
      </c>
      <c r="I16" s="348">
        <f>LOOKUP(L16,$S$1:$Z$1,$S$2:$Z$2)</f>
        <v>2</v>
      </c>
      <c r="J16" s="437" t="s">
        <v>88</v>
      </c>
      <c r="K16" s="437" t="s">
        <v>876</v>
      </c>
      <c r="L16" s="438">
        <f>(J16*100)+K16</f>
        <v>207.8</v>
      </c>
      <c r="M16" s="455" t="str">
        <f>VLOOKUP(B16,'Уч юн'!$A$3:$G$780,7,FALSE)</f>
        <v>Минахметова О.В.</v>
      </c>
      <c r="N16" s="8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4" customFormat="1" ht="16.5" customHeight="1" x14ac:dyDescent="0.2">
      <c r="A17" s="67">
        <v>6</v>
      </c>
      <c r="B17" s="347">
        <v>270</v>
      </c>
      <c r="C17" s="80" t="str">
        <f>VLOOKUP(B17,'Уч юн'!$A$3:$G$780,2,FALSE)</f>
        <v>Зинковский Андрей</v>
      </c>
      <c r="D17" s="146" t="str">
        <f>VLOOKUP(B17,'Уч юн'!$A$3:$G$780,3,FALSE)</f>
        <v>2004</v>
      </c>
      <c r="E17" s="67" t="str">
        <f>VLOOKUP(B17,'Уч юн'!$A$3:$G$780,4,FALSE)</f>
        <v>2</v>
      </c>
      <c r="F17" s="80" t="str">
        <f>VLOOKUP(B17,'Уч юн'!$A$3:$G$780,5,FALSE)</f>
        <v>Челябинская</v>
      </c>
      <c r="G17" s="459" t="str">
        <f>VLOOKUP(B17,'Уч юн'!$A$3:$G$780,6,FALSE)</f>
        <v>СШОР№2, ШИСП</v>
      </c>
      <c r="H17" s="78" t="str">
        <f>CONCATENATE(J17,":",K17)</f>
        <v>2:08,4</v>
      </c>
      <c r="I17" s="348">
        <f>LOOKUP(L17,$S$1:$Z$1,$S$2:$Z$2)</f>
        <v>2</v>
      </c>
      <c r="J17" s="437" t="s">
        <v>88</v>
      </c>
      <c r="K17" s="437" t="s">
        <v>886</v>
      </c>
      <c r="L17" s="438">
        <f>(J17*100)+K17</f>
        <v>208.4</v>
      </c>
      <c r="M17" s="455" t="str">
        <f>VLOOKUP(B17,'Уч юн'!$A$3:$G$780,7,FALSE)</f>
        <v>Сайко Р.И., Е.В., Копченова И.В.</v>
      </c>
      <c r="N17" s="81"/>
    </row>
    <row r="18" spans="1:26" s="14" customFormat="1" ht="16.5" customHeight="1" x14ac:dyDescent="0.2">
      <c r="A18" s="67">
        <v>7</v>
      </c>
      <c r="B18" s="347">
        <v>130</v>
      </c>
      <c r="C18" s="80" t="str">
        <f>VLOOKUP(B18,'Уч юн'!$A$3:$G$780,2,FALSE)</f>
        <v>Гусманов Артур</v>
      </c>
      <c r="D18" s="146" t="str">
        <f>VLOOKUP(B18,'Уч юн'!$A$3:$G$780,3,FALSE)</f>
        <v>2004</v>
      </c>
      <c r="E18" s="67" t="str">
        <f>VLOOKUP(B18,'Уч юн'!$A$3:$G$780,4,FALSE)</f>
        <v>2</v>
      </c>
      <c r="F18" s="80" t="str">
        <f>VLOOKUP(B18,'Уч юн'!$A$3:$G$780,5,FALSE)</f>
        <v>Московская</v>
      </c>
      <c r="G18" s="459" t="str">
        <f>VLOOKUP(B18,'Уч юн'!$A$3:$G$780,6,FALSE)</f>
        <v>СШ "Спарта"</v>
      </c>
      <c r="H18" s="78" t="str">
        <f>CONCATENATE(J18,":",K18)</f>
        <v>2:09,6</v>
      </c>
      <c r="I18" s="348">
        <f>LOOKUP(L18,$S$1:$Z$1,$S$2:$Z$2)</f>
        <v>2</v>
      </c>
      <c r="J18" s="437" t="s">
        <v>88</v>
      </c>
      <c r="K18" s="437" t="s">
        <v>887</v>
      </c>
      <c r="L18" s="438">
        <f>(J18*100)+K18</f>
        <v>209.6</v>
      </c>
      <c r="M18" s="455" t="str">
        <f>VLOOKUP(B18,'Уч юн'!$A$3:$G$780,7,FALSE)</f>
        <v>Пятаевы А.П., Н.С.</v>
      </c>
      <c r="N18" s="450"/>
      <c r="O18" s="451"/>
      <c r="P18" s="451"/>
      <c r="Q18" s="342"/>
      <c r="R18" s="451"/>
      <c r="S18" s="59"/>
      <c r="U18" s="40"/>
      <c r="V18" s="44"/>
      <c r="W18" s="44"/>
      <c r="X18" s="44"/>
      <c r="Y18" s="44"/>
      <c r="Z18" s="44"/>
    </row>
    <row r="19" spans="1:26" s="14" customFormat="1" ht="16.5" customHeight="1" x14ac:dyDescent="0.2">
      <c r="A19" s="67">
        <v>8</v>
      </c>
      <c r="B19" s="347">
        <v>35</v>
      </c>
      <c r="C19" s="80" t="str">
        <f>VLOOKUP(B19,'Уч юн'!$A$3:$G$780,2,FALSE)</f>
        <v>Заковоротний Никита</v>
      </c>
      <c r="D19" s="146" t="str">
        <f>VLOOKUP(B19,'Уч юн'!$A$3:$G$780,3,FALSE)</f>
        <v>2004</v>
      </c>
      <c r="E19" s="67" t="str">
        <f>VLOOKUP(B19,'Уч юн'!$A$3:$G$780,4,FALSE)</f>
        <v>2</v>
      </c>
      <c r="F19" s="80" t="str">
        <f>VLOOKUP(B19,'Уч юн'!$A$3:$G$780,5,FALSE)</f>
        <v>Белгородская</v>
      </c>
      <c r="G19" s="459" t="str">
        <f>VLOOKUP(B19,'Уч юн'!$A$3:$G$780,6,FALSE)</f>
        <v>ДЮСШ№2</v>
      </c>
      <c r="H19" s="78" t="str">
        <f>CONCATENATE(J19,":",K19)</f>
        <v>2:10,0</v>
      </c>
      <c r="I19" s="348">
        <f>LOOKUP(L19,$S$1:$Z$1,$S$2:$Z$2)</f>
        <v>2</v>
      </c>
      <c r="J19" s="437" t="s">
        <v>88</v>
      </c>
      <c r="K19" s="437" t="s">
        <v>888</v>
      </c>
      <c r="L19" s="438">
        <f>(J19*100)+K19</f>
        <v>210</v>
      </c>
      <c r="M19" s="455" t="str">
        <f>VLOOKUP(B19,'Уч юн'!$A$3:$G$780,7,FALSE)</f>
        <v>Чуканов Д.В., Чуканова Е.К.</v>
      </c>
      <c r="N19" s="348"/>
      <c r="O19" s="352"/>
      <c r="P19" s="352"/>
      <c r="Q19" s="352"/>
      <c r="R19" s="352"/>
      <c r="S19" s="16"/>
      <c r="U19" s="40"/>
      <c r="V19" s="16"/>
      <c r="W19" s="16"/>
      <c r="X19" s="16"/>
      <c r="Y19" s="16"/>
      <c r="Z19" s="16"/>
    </row>
    <row r="20" spans="1:26" s="14" customFormat="1" ht="16.5" customHeight="1" x14ac:dyDescent="0.2">
      <c r="A20" s="67">
        <v>9</v>
      </c>
      <c r="B20" s="347">
        <v>24</v>
      </c>
      <c r="C20" s="80" t="str">
        <f>VLOOKUP(B20,'Уч юн'!$A$3:$G$780,2,FALSE)</f>
        <v>Пантиев Константин</v>
      </c>
      <c r="D20" s="146" t="str">
        <f>VLOOKUP(B20,'Уч юн'!$A$3:$G$780,3,FALSE)</f>
        <v>2005</v>
      </c>
      <c r="E20" s="67" t="str">
        <f>VLOOKUP(B20,'Уч юн'!$A$3:$G$780,4,FALSE)</f>
        <v>2</v>
      </c>
      <c r="F20" s="80" t="str">
        <f>VLOOKUP(B20,'Уч юн'!$A$3:$G$780,5,FALSE)</f>
        <v>Сахалинская</v>
      </c>
      <c r="G20" s="459" t="str">
        <f>VLOOKUP(B20,'Уч юн'!$A$3:$G$780,6,FALSE)</f>
        <v>СШ ЛВС им. Комнацкого</v>
      </c>
      <c r="H20" s="78" t="str">
        <f>CONCATENATE(J20,":",K20)</f>
        <v>2:10,1</v>
      </c>
      <c r="I20" s="348">
        <f>LOOKUP(L20,$S$1:$Z$1,$S$2:$Z$2)</f>
        <v>2</v>
      </c>
      <c r="J20" s="437" t="s">
        <v>88</v>
      </c>
      <c r="K20" s="437" t="s">
        <v>877</v>
      </c>
      <c r="L20" s="438">
        <f>(J20*100)+K20</f>
        <v>210.1</v>
      </c>
      <c r="M20" s="455" t="str">
        <f>VLOOKUP(B20,'Уч юн'!$A$3:$G$780,7,FALSE)</f>
        <v>Крымский К.А.</v>
      </c>
      <c r="N20" s="81"/>
    </row>
    <row r="21" spans="1:26" s="14" customFormat="1" ht="16.5" customHeight="1" x14ac:dyDescent="0.25">
      <c r="A21" s="67">
        <v>10</v>
      </c>
      <c r="B21" s="347">
        <v>150</v>
      </c>
      <c r="C21" s="80" t="str">
        <f>VLOOKUP(B21,'Уч юн'!$A$3:$G$780,2,FALSE)</f>
        <v>Пшеничный Константин</v>
      </c>
      <c r="D21" s="146" t="str">
        <f>VLOOKUP(B21,'Уч юн'!$A$3:$G$780,3,FALSE)</f>
        <v>2004</v>
      </c>
      <c r="E21" s="67" t="str">
        <f>VLOOKUP(B21,'Уч юн'!$A$3:$G$780,4,FALSE)</f>
        <v>2</v>
      </c>
      <c r="F21" s="80" t="str">
        <f>VLOOKUP(B21,'Уч юн'!$A$3:$G$780,5,FALSE)</f>
        <v>ХМАО-Югра</v>
      </c>
      <c r="G21" s="459" t="str">
        <f>VLOOKUP(B21,'Уч юн'!$A$3:$G$780,6,FALSE)</f>
        <v>СДЮСШОР "Спартак"</v>
      </c>
      <c r="H21" s="78" t="str">
        <f>CONCATENATE(J21,":",K21)</f>
        <v>2:10,2</v>
      </c>
      <c r="I21" s="348">
        <f>LOOKUP(L21,$S$1:$Z$1,$S$2:$Z$2)</f>
        <v>2</v>
      </c>
      <c r="J21" s="437" t="s">
        <v>88</v>
      </c>
      <c r="K21" s="437" t="s">
        <v>793</v>
      </c>
      <c r="L21" s="438">
        <f>(J21*100)+K21</f>
        <v>210.2</v>
      </c>
      <c r="M21" s="455" t="str">
        <f>VLOOKUP(B21,'Уч юн'!$A$3:$G$780,7,FALSE)</f>
        <v>Пшеничная Т.В.</v>
      </c>
      <c r="N21" s="360"/>
      <c r="O21" s="356"/>
      <c r="P21" s="356"/>
      <c r="Q21" s="356"/>
      <c r="R21" s="356"/>
      <c r="S21" s="16"/>
      <c r="V21" s="16"/>
      <c r="W21" s="16"/>
      <c r="X21" s="16"/>
      <c r="Y21" s="16"/>
      <c r="Z21" s="16"/>
    </row>
    <row r="22" spans="1:26" s="14" customFormat="1" ht="16.5" customHeight="1" x14ac:dyDescent="0.2">
      <c r="A22" s="67">
        <v>11</v>
      </c>
      <c r="B22" s="347">
        <v>735</v>
      </c>
      <c r="C22" s="80" t="str">
        <f>VLOOKUP(B22,'Уч юн'!$A$3:$G$780,2,FALSE)</f>
        <v>Лонин Антон</v>
      </c>
      <c r="D22" s="146" t="str">
        <f>VLOOKUP(B22,'Уч юн'!$A$3:$G$780,3,FALSE)</f>
        <v>2004</v>
      </c>
      <c r="E22" s="67"/>
      <c r="F22" s="80" t="str">
        <f>VLOOKUP(B22,'Уч юн'!$A$3:$G$780,5,FALSE)</f>
        <v>Пензенская</v>
      </c>
      <c r="G22" s="459" t="str">
        <f>VLOOKUP(B22,'Уч юн'!$A$3:$G$780,6,FALSE)</f>
        <v>ДЮСШ Башмаково</v>
      </c>
      <c r="H22" s="78" t="str">
        <f>CONCATENATE(J22,":",K22)</f>
        <v>2:10,8</v>
      </c>
      <c r="I22" s="348">
        <f>LOOKUP(L22,$S$1:$Z$1,$S$2:$Z$2)</f>
        <v>2</v>
      </c>
      <c r="J22" s="437" t="s">
        <v>88</v>
      </c>
      <c r="K22" s="437" t="s">
        <v>878</v>
      </c>
      <c r="L22" s="438">
        <f>(J22*100)+K22</f>
        <v>210.8</v>
      </c>
      <c r="M22" s="455" t="str">
        <f>VLOOKUP(B22,'Уч юн'!$A$3:$G$780,7,FALSE)</f>
        <v>Безиков М.В.</v>
      </c>
      <c r="N22" s="81"/>
    </row>
    <row r="23" spans="1:26" s="14" customFormat="1" ht="16.5" customHeight="1" x14ac:dyDescent="0.2">
      <c r="A23" s="67">
        <v>12</v>
      </c>
      <c r="B23" s="347">
        <v>101</v>
      </c>
      <c r="C23" s="80" t="str">
        <f>VLOOKUP(B23,'Уч юн'!$A$3:$G$780,2,FALSE)</f>
        <v>Гнездилов Артем</v>
      </c>
      <c r="D23" s="146" t="str">
        <f>VLOOKUP(B23,'Уч юн'!$A$3:$G$780,3,FALSE)</f>
        <v>2005</v>
      </c>
      <c r="E23" s="67" t="str">
        <f>VLOOKUP(B23,'Уч юн'!$A$3:$G$780,4,FALSE)</f>
        <v>2</v>
      </c>
      <c r="F23" s="80" t="str">
        <f>VLOOKUP(B23,'Уч юн'!$A$3:$G$780,5,FALSE)</f>
        <v>Оренбургская</v>
      </c>
      <c r="G23" s="459" t="str">
        <f>VLOOKUP(B23,'Уч юн'!$A$3:$G$780,6,FALSE)</f>
        <v>Ташлинская ДЮСШ</v>
      </c>
      <c r="H23" s="78" t="str">
        <f>CONCATENATE(J23,":",K23)</f>
        <v>2:10,9</v>
      </c>
      <c r="I23" s="348">
        <f>LOOKUP(L23,$S$1:$Z$1,$S$2:$Z$2)</f>
        <v>2</v>
      </c>
      <c r="J23" s="437" t="s">
        <v>88</v>
      </c>
      <c r="K23" s="437" t="s">
        <v>879</v>
      </c>
      <c r="L23" s="438">
        <f>(J23*100)+K23</f>
        <v>210.9</v>
      </c>
      <c r="M23" s="455" t="str">
        <f>VLOOKUP(B23,'Уч юн'!$A$3:$G$780,7,FALSE)</f>
        <v>Тумакова И.В.</v>
      </c>
      <c r="N23" s="397"/>
      <c r="O23" s="398"/>
      <c r="P23" s="398"/>
      <c r="Q23" s="398"/>
      <c r="R23" s="398"/>
      <c r="S23" s="16"/>
      <c r="T23" s="16"/>
      <c r="U23" s="40"/>
      <c r="V23" s="16"/>
      <c r="W23" s="16"/>
      <c r="X23" s="16"/>
      <c r="Y23" s="16"/>
      <c r="Z23" s="16"/>
    </row>
    <row r="24" spans="1:26" s="14" customFormat="1" ht="16.5" customHeight="1" x14ac:dyDescent="0.2">
      <c r="A24" s="67">
        <v>13</v>
      </c>
      <c r="B24" s="347">
        <v>228</v>
      </c>
      <c r="C24" s="80" t="str">
        <f>VLOOKUP(B24,'Уч юн'!$A$3:$G$780,2,FALSE)</f>
        <v>Тарасов Алексей</v>
      </c>
      <c r="D24" s="146" t="str">
        <f>VLOOKUP(B24,'Уч юн'!$A$3:$G$780,3,FALSE)</f>
        <v>2004</v>
      </c>
      <c r="E24" s="67" t="str">
        <f>VLOOKUP(B24,'Уч юн'!$A$3:$G$780,4,FALSE)</f>
        <v>3</v>
      </c>
      <c r="F24" s="80" t="str">
        <f>VLOOKUP(B24,'Уч юн'!$A$3:$G$780,5,FALSE)</f>
        <v>Московская</v>
      </c>
      <c r="G24" s="459" t="str">
        <f>VLOOKUP(B24,'Уч юн'!$A$3:$G$780,6,FALSE)</f>
        <v>СШ "Авангард"</v>
      </c>
      <c r="H24" s="78" t="str">
        <f>CONCATENATE(J24,":",K24)</f>
        <v>2:12,5</v>
      </c>
      <c r="I24" s="348">
        <f>LOOKUP(L24,$S$1:$Z$1,$S$2:$Z$2)</f>
        <v>3</v>
      </c>
      <c r="J24" s="437" t="s">
        <v>88</v>
      </c>
      <c r="K24" s="437" t="s">
        <v>880</v>
      </c>
      <c r="L24" s="438">
        <f>(J24*100)+K24</f>
        <v>212.5</v>
      </c>
      <c r="M24" s="455" t="str">
        <f>VLOOKUP(B24,'Уч юн'!$A$3:$G$780,7,FALSE)</f>
        <v>Полищук И.Б.</v>
      </c>
      <c r="N24" s="348"/>
      <c r="O24" s="352"/>
      <c r="P24" s="352"/>
      <c r="Q24" s="352"/>
      <c r="R24" s="352"/>
      <c r="S24" s="46"/>
      <c r="U24" s="40"/>
      <c r="V24" s="16"/>
      <c r="W24" s="16"/>
      <c r="X24" s="16"/>
      <c r="Y24" s="16"/>
      <c r="Z24" s="16"/>
    </row>
    <row r="25" spans="1:26" s="16" customFormat="1" ht="16.5" customHeight="1" x14ac:dyDescent="0.2">
      <c r="A25" s="67">
        <v>14</v>
      </c>
      <c r="B25" s="347">
        <v>16</v>
      </c>
      <c r="C25" s="80" t="str">
        <f>VLOOKUP(B25,'Уч юн'!$A$3:$G$780,2,FALSE)</f>
        <v>Степанов Георгий</v>
      </c>
      <c r="D25" s="146" t="str">
        <f>VLOOKUP(B25,'Уч юн'!$A$3:$G$780,3,FALSE)</f>
        <v>2004</v>
      </c>
      <c r="E25" s="67" t="str">
        <f>VLOOKUP(B25,'Уч юн'!$A$3:$G$780,4,FALSE)</f>
        <v>3</v>
      </c>
      <c r="F25" s="80" t="str">
        <f>VLOOKUP(B25,'Уч юн'!$A$3:$G$780,5,FALSE)</f>
        <v>Ленинградская</v>
      </c>
      <c r="G25" s="459" t="str">
        <f>VLOOKUP(B25,'Уч юн'!$A$3:$G$780,6,FALSE)</f>
        <v>ДЮСШ№1</v>
      </c>
      <c r="H25" s="78" t="str">
        <f>CONCATENATE(J25,":",K25)</f>
        <v>2:13,7</v>
      </c>
      <c r="I25" s="348">
        <f>LOOKUP(L25,$S$1:$Z$1,$S$2:$Z$2)</f>
        <v>3</v>
      </c>
      <c r="J25" s="437" t="s">
        <v>88</v>
      </c>
      <c r="K25" s="437" t="s">
        <v>881</v>
      </c>
      <c r="L25" s="438">
        <f>(J25*100)+K25</f>
        <v>213.7</v>
      </c>
      <c r="M25" s="455" t="str">
        <f>VLOOKUP(B25,'Уч юн'!$A$3:$G$780,7,FALSE)</f>
        <v>Будаев А.И.</v>
      </c>
      <c r="N25" s="81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6" customFormat="1" ht="16.5" customHeight="1" x14ac:dyDescent="0.25">
      <c r="A26" s="67">
        <v>15</v>
      </c>
      <c r="B26" s="347">
        <v>645</v>
      </c>
      <c r="C26" s="80" t="str">
        <f>VLOOKUP(B26,'Уч юн'!$A$3:$G$780,2,FALSE)</f>
        <v>Прусаков Евгений</v>
      </c>
      <c r="D26" s="146" t="str">
        <f>VLOOKUP(B26,'Уч юн'!$A$3:$G$780,3,FALSE)</f>
        <v>2004</v>
      </c>
      <c r="E26" s="67"/>
      <c r="F26" s="80" t="str">
        <f>VLOOKUP(B26,'Уч юн'!$A$3:$G$780,5,FALSE)</f>
        <v>Пензенская</v>
      </c>
      <c r="G26" s="459" t="str">
        <f>VLOOKUP(B26,'Уч юн'!$A$3:$G$780,6,FALSE)</f>
        <v>ДЮСШ Спасск</v>
      </c>
      <c r="H26" s="78" t="str">
        <f>CONCATENATE(J26,":",K26)</f>
        <v>2:13,9</v>
      </c>
      <c r="I26" s="348">
        <f>LOOKUP(L26,$S$1:$Z$1,$S$2:$Z$2)</f>
        <v>3</v>
      </c>
      <c r="J26" s="437" t="s">
        <v>88</v>
      </c>
      <c r="K26" s="437" t="s">
        <v>869</v>
      </c>
      <c r="L26" s="438">
        <f>(J26*100)+K26</f>
        <v>213.9</v>
      </c>
      <c r="M26" s="455" t="str">
        <f>VLOOKUP(B26,'Уч юн'!$A$3:$G$780,7,FALSE)</f>
        <v>Кирин В.П.</v>
      </c>
      <c r="N26" s="360"/>
      <c r="O26" s="356"/>
      <c r="P26" s="356"/>
      <c r="Q26" s="356"/>
      <c r="R26" s="356"/>
      <c r="T26" s="14"/>
      <c r="U26" s="14"/>
    </row>
    <row r="27" spans="1:26" s="16" customFormat="1" ht="16.5" customHeight="1" x14ac:dyDescent="0.2">
      <c r="A27" s="67">
        <v>16</v>
      </c>
      <c r="B27" s="347">
        <v>262</v>
      </c>
      <c r="C27" s="80" t="str">
        <f>VLOOKUP(B27,'Уч юн'!$A$3:$G$780,2,FALSE)</f>
        <v>Кириллов Егор</v>
      </c>
      <c r="D27" s="146" t="str">
        <f>VLOOKUP(B27,'Уч юн'!$A$3:$G$780,3,FALSE)</f>
        <v>2004</v>
      </c>
      <c r="E27" s="67" t="str">
        <f>VLOOKUP(B27,'Уч юн'!$A$3:$G$780,4,FALSE)</f>
        <v>3</v>
      </c>
      <c r="F27" s="80" t="str">
        <f>VLOOKUP(B27,'Уч юн'!$A$3:$G$780,5,FALSE)</f>
        <v>Тамбовская</v>
      </c>
      <c r="G27" s="459" t="str">
        <f>VLOOKUP(B27,'Уч юн'!$A$3:$G$780,6,FALSE)</f>
        <v>СШОР№2</v>
      </c>
      <c r="H27" s="78" t="str">
        <f>CONCATENATE(J27,":",K27)</f>
        <v>2:14,3</v>
      </c>
      <c r="I27" s="348">
        <f>LOOKUP(L27,$S$1:$Z$1,$S$2:$Z$2)</f>
        <v>3</v>
      </c>
      <c r="J27" s="437" t="s">
        <v>88</v>
      </c>
      <c r="K27" s="437" t="s">
        <v>871</v>
      </c>
      <c r="L27" s="438">
        <f>(J27*100)+K27</f>
        <v>214.3</v>
      </c>
      <c r="M27" s="455" t="str">
        <f>VLOOKUP(B27,'Уч юн'!$A$3:$G$780,7,FALSE)</f>
        <v>Орлов А.А.</v>
      </c>
      <c r="N27" s="81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s="16" customFormat="1" ht="16.5" customHeight="1" x14ac:dyDescent="0.2">
      <c r="A28" s="67">
        <v>17</v>
      </c>
      <c r="B28" s="347">
        <v>683</v>
      </c>
      <c r="C28" s="80" t="str">
        <f>VLOOKUP(B28,'Уч юн'!$A$3:$G$780,2,FALSE)</f>
        <v>Митрошин Юрий</v>
      </c>
      <c r="D28" s="146" t="str">
        <f>VLOOKUP(B28,'Уч юн'!$A$3:$G$780,3,FALSE)</f>
        <v>2004</v>
      </c>
      <c r="E28" s="67"/>
      <c r="F28" s="80" t="str">
        <f>VLOOKUP(B28,'Уч юн'!$A$3:$G$780,5,FALSE)</f>
        <v>Пензенская</v>
      </c>
      <c r="G28" s="459" t="str">
        <f>VLOOKUP(B28,'Уч юн'!$A$3:$G$780,6,FALSE)</f>
        <v>ЦДЮТТ</v>
      </c>
      <c r="H28" s="78" t="str">
        <f>CONCATENATE(J28,":",K28)</f>
        <v>2:14,8</v>
      </c>
      <c r="I28" s="348">
        <f>LOOKUP(L28,$S$1:$Z$1,$S$2:$Z$2)</f>
        <v>3</v>
      </c>
      <c r="J28" s="437" t="s">
        <v>88</v>
      </c>
      <c r="K28" s="437" t="s">
        <v>872</v>
      </c>
      <c r="L28" s="438">
        <f>(J28*100)+K28</f>
        <v>214.8</v>
      </c>
      <c r="M28" s="455" t="str">
        <f>VLOOKUP(B28,'Уч юн'!$A$3:$G$780,7,FALSE)</f>
        <v>Каташова С.Д.</v>
      </c>
      <c r="N28" s="81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6" customFormat="1" ht="16.5" customHeight="1" x14ac:dyDescent="0.2">
      <c r="A29" s="67">
        <v>18</v>
      </c>
      <c r="B29" s="347">
        <v>734</v>
      </c>
      <c r="C29" s="80" t="str">
        <f>VLOOKUP(B29,'Уч юн'!$A$3:$G$780,2,FALSE)</f>
        <v>Мамедов Руслан</v>
      </c>
      <c r="D29" s="146" t="str">
        <f>VLOOKUP(B29,'Уч юн'!$A$3:$G$780,3,FALSE)</f>
        <v>2005</v>
      </c>
      <c r="E29" s="67"/>
      <c r="F29" s="80" t="str">
        <f>VLOOKUP(B29,'Уч юн'!$A$3:$G$780,5,FALSE)</f>
        <v>Пензенская</v>
      </c>
      <c r="G29" s="459" t="str">
        <f>VLOOKUP(B29,'Уч юн'!$A$3:$G$780,6,FALSE)</f>
        <v>ДЮСШ Башмаково</v>
      </c>
      <c r="H29" s="78" t="str">
        <f>CONCATENATE(J29,":",K29)</f>
        <v>2:16,9</v>
      </c>
      <c r="I29" s="348">
        <f>LOOKUP(L29,$S$1:$Z$1,$S$2:$Z$2)</f>
        <v>3</v>
      </c>
      <c r="J29" s="437" t="s">
        <v>88</v>
      </c>
      <c r="K29" s="437" t="s">
        <v>873</v>
      </c>
      <c r="L29" s="438">
        <f>(J29*100)+K29</f>
        <v>216.9</v>
      </c>
      <c r="M29" s="455" t="str">
        <f>VLOOKUP(B29,'Уч юн'!$A$3:$G$780,7,FALSE)</f>
        <v>Безиков М.В.</v>
      </c>
      <c r="N29" s="348"/>
      <c r="O29" s="352"/>
      <c r="P29" s="352"/>
      <c r="Q29" s="352"/>
      <c r="R29" s="352"/>
      <c r="T29" s="14"/>
      <c r="U29" s="40"/>
    </row>
    <row r="30" spans="1:26" s="16" customFormat="1" ht="16.5" customHeight="1" x14ac:dyDescent="0.2">
      <c r="A30" s="67">
        <v>19</v>
      </c>
      <c r="B30" s="347">
        <v>235</v>
      </c>
      <c r="C30" s="80" t="str">
        <f>VLOOKUP(B30,'Уч юн'!$A$3:$G$780,2,FALSE)</f>
        <v>Исаченко Артем</v>
      </c>
      <c r="D30" s="146" t="str">
        <f>VLOOKUP(B30,'Уч юн'!$A$3:$G$780,3,FALSE)</f>
        <v>2004</v>
      </c>
      <c r="E30" s="67" t="str">
        <f>VLOOKUP(B30,'Уч юн'!$A$3:$G$780,4,FALSE)</f>
        <v>3</v>
      </c>
      <c r="F30" s="80" t="str">
        <f>VLOOKUP(B30,'Уч юн'!$A$3:$G$780,5,FALSE)</f>
        <v>Московская</v>
      </c>
      <c r="G30" s="459" t="str">
        <f>VLOOKUP(B30,'Уч юн'!$A$3:$G$780,6,FALSE)</f>
        <v>СШ "Авангард"</v>
      </c>
      <c r="H30" s="78" t="str">
        <f>CONCATENATE(J30,":",K30)</f>
        <v>2:26,3</v>
      </c>
      <c r="I30" s="348" t="str">
        <f>LOOKUP(L30,$S$1:$Z$1,$S$2:$Z$2)</f>
        <v>1юн</v>
      </c>
      <c r="J30" s="437" t="s">
        <v>88</v>
      </c>
      <c r="K30" s="437" t="s">
        <v>882</v>
      </c>
      <c r="L30" s="438">
        <f>(J30*100)+K30</f>
        <v>226.3</v>
      </c>
      <c r="M30" s="455" t="str">
        <f>VLOOKUP(B30,'Уч юн'!$A$3:$G$780,7,FALSE)</f>
        <v>Полищук И.Б.</v>
      </c>
      <c r="N30" s="81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s="14" customFormat="1" ht="16.5" customHeight="1" x14ac:dyDescent="0.2">
      <c r="A31" s="67">
        <v>20</v>
      </c>
      <c r="B31" s="347">
        <v>644</v>
      </c>
      <c r="C31" s="80" t="str">
        <f>VLOOKUP(B31,'Уч юн'!$A$3:$G$780,2,FALSE)</f>
        <v>Камендровский Дмитрий</v>
      </c>
      <c r="D31" s="146" t="str">
        <f>VLOOKUP(B31,'Уч юн'!$A$3:$G$780,3,FALSE)</f>
        <v>2005</v>
      </c>
      <c r="E31" s="67"/>
      <c r="F31" s="80" t="str">
        <f>VLOOKUP(B31,'Уч юн'!$A$3:$G$780,5,FALSE)</f>
        <v>Пензенская</v>
      </c>
      <c r="G31" s="459" t="str">
        <f>VLOOKUP(B31,'Уч юн'!$A$3:$G$780,6,FALSE)</f>
        <v>ДЮСШ Спасск</v>
      </c>
      <c r="H31" s="78" t="str">
        <f>CONCATENATE(J31,":",K31)</f>
        <v>2:28,2</v>
      </c>
      <c r="I31" s="348" t="str">
        <f>LOOKUP(L31,$S$1:$Z$1,$S$2:$Z$2)</f>
        <v>1юн</v>
      </c>
      <c r="J31" s="437" t="s">
        <v>88</v>
      </c>
      <c r="K31" s="437" t="s">
        <v>874</v>
      </c>
      <c r="L31" s="438">
        <f>(J31*100)+K31</f>
        <v>228.2</v>
      </c>
      <c r="M31" s="455" t="str">
        <f>VLOOKUP(B31,'Уч юн'!$A$3:$G$780,7,FALSE)</f>
        <v>Кирин В.П.</v>
      </c>
      <c r="N31" s="81"/>
    </row>
    <row r="32" spans="1:26" s="14" customFormat="1" ht="16.5" customHeight="1" x14ac:dyDescent="0.2">
      <c r="A32" s="67"/>
      <c r="B32" s="347">
        <v>220</v>
      </c>
      <c r="C32" s="80" t="str">
        <f>VLOOKUP(B32,'Уч юн'!$A$3:$G$780,2,FALSE)</f>
        <v>Глинов Артем</v>
      </c>
      <c r="D32" s="146" t="str">
        <f>VLOOKUP(B32,'Уч юн'!$A$3:$G$780,3,FALSE)</f>
        <v>2004</v>
      </c>
      <c r="E32" s="67" t="str">
        <f>VLOOKUP(B32,'Уч юн'!$A$3:$G$780,4,FALSE)</f>
        <v>1ю</v>
      </c>
      <c r="F32" s="80" t="str">
        <f>VLOOKUP(B32,'Уч юн'!$A$3:$G$780,5,FALSE)</f>
        <v>Мордовия</v>
      </c>
      <c r="G32" s="459" t="str">
        <f>VLOOKUP(B32,'Уч юн'!$A$3:$G$780,6,FALSE)</f>
        <v>СШОР по л/а, Зубово-Полянская ДЮСШ</v>
      </c>
      <c r="H32" s="78" t="s">
        <v>737</v>
      </c>
      <c r="I32" s="348"/>
      <c r="J32" s="437" t="s">
        <v>659</v>
      </c>
      <c r="K32" s="437"/>
      <c r="L32" s="438" t="e">
        <f>(J32*100)+K32</f>
        <v>#VALUE!</v>
      </c>
      <c r="M32" s="455" t="str">
        <f>VLOOKUP(B32,'Уч юн'!$A$3:$G$780,7,FALSE)</f>
        <v>Степанов В.Д.</v>
      </c>
      <c r="N32" s="81"/>
    </row>
    <row r="33" spans="1:26" s="16" customFormat="1" ht="16.5" customHeight="1" x14ac:dyDescent="0.2">
      <c r="A33" s="67" t="s">
        <v>757</v>
      </c>
      <c r="B33" s="347">
        <v>345</v>
      </c>
      <c r="C33" s="80" t="str">
        <f>VLOOKUP(B33,'Уч юн'!$A$3:$G$780,2,FALSE)</f>
        <v>Пичугин Кирилл</v>
      </c>
      <c r="D33" s="146" t="str">
        <f>VLOOKUP(B33,'Уч юн'!$A$3:$G$780,3,FALSE)</f>
        <v>2002</v>
      </c>
      <c r="E33" s="67" t="str">
        <f>VLOOKUP(B33,'Уч юн'!$A$3:$G$780,4,FALSE)</f>
        <v>3</v>
      </c>
      <c r="F33" s="80" t="str">
        <f>VLOOKUP(B33,'Уч юн'!$A$3:$G$780,5,FALSE)</f>
        <v>Московская</v>
      </c>
      <c r="G33" s="459" t="str">
        <f>VLOOKUP(B33,'Уч юн'!$A$3:$G$780,6,FALSE)</f>
        <v>ДЮСШ</v>
      </c>
      <c r="H33" s="78" t="str">
        <f>CONCATENATE(J33,":",K33)</f>
        <v>2:14,1</v>
      </c>
      <c r="I33" s="348">
        <f>LOOKUP(L33,$S$1:$Z$1,$S$2:$Z$2)</f>
        <v>3</v>
      </c>
      <c r="J33" s="437" t="s">
        <v>88</v>
      </c>
      <c r="K33" s="437" t="s">
        <v>870</v>
      </c>
      <c r="L33" s="438">
        <f>(J33*100)+K33</f>
        <v>214.1</v>
      </c>
      <c r="M33" s="455" t="str">
        <f>VLOOKUP(B33,'Уч юн'!$A$3:$G$780,7,FALSE)</f>
        <v>Мехтиев Р.Д.</v>
      </c>
      <c r="N33" s="348"/>
      <c r="O33" s="352"/>
      <c r="P33" s="352"/>
      <c r="Q33" s="352"/>
      <c r="R33" s="352"/>
      <c r="T33" s="14"/>
      <c r="U33" s="40"/>
    </row>
    <row r="34" spans="1:26" s="225" customFormat="1" ht="15.75" x14ac:dyDescent="0.25">
      <c r="A34" s="559" t="s">
        <v>341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224"/>
      <c r="T34" s="224"/>
      <c r="U34" s="224"/>
      <c r="V34" s="224"/>
      <c r="W34" s="224"/>
      <c r="X34" s="224"/>
      <c r="Y34" s="224"/>
      <c r="Z34" s="224"/>
    </row>
    <row r="35" spans="1:26" s="244" customFormat="1" ht="15.75" x14ac:dyDescent="0.25">
      <c r="A35" s="569" t="s">
        <v>41</v>
      </c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245"/>
    </row>
    <row r="36" spans="1:26" s="252" customFormat="1" ht="14.25" x14ac:dyDescent="0.2">
      <c r="A36" s="249"/>
      <c r="B36" s="246"/>
      <c r="C36" s="247"/>
      <c r="D36" s="248"/>
      <c r="E36" s="249"/>
      <c r="F36" s="250"/>
      <c r="G36" s="460"/>
      <c r="I36" s="251" t="s">
        <v>19</v>
      </c>
      <c r="J36" s="253"/>
      <c r="K36" s="253"/>
      <c r="L36" s="253"/>
      <c r="M36" s="456" t="s">
        <v>851</v>
      </c>
      <c r="N36" s="570" t="s">
        <v>24</v>
      </c>
      <c r="O36" s="570"/>
      <c r="P36" s="408" t="s">
        <v>851</v>
      </c>
      <c r="S36" s="254"/>
    </row>
    <row r="37" spans="1:26" s="240" customFormat="1" ht="31.5" x14ac:dyDescent="0.2">
      <c r="A37" s="235" t="s">
        <v>1</v>
      </c>
      <c r="B37" s="235" t="s">
        <v>20</v>
      </c>
      <c r="C37" s="235" t="s">
        <v>2</v>
      </c>
      <c r="D37" s="236" t="s">
        <v>3</v>
      </c>
      <c r="E37" s="235" t="s">
        <v>4</v>
      </c>
      <c r="F37" s="235" t="s">
        <v>5</v>
      </c>
      <c r="G37" s="457" t="s">
        <v>6</v>
      </c>
      <c r="H37" s="255" t="s">
        <v>8</v>
      </c>
      <c r="I37" s="235" t="s">
        <v>17</v>
      </c>
      <c r="J37" s="238" t="s">
        <v>344</v>
      </c>
      <c r="K37" s="238" t="s">
        <v>345</v>
      </c>
      <c r="L37" s="237" t="s">
        <v>32</v>
      </c>
      <c r="M37" s="457" t="s">
        <v>9</v>
      </c>
      <c r="N37" s="562" t="s">
        <v>10</v>
      </c>
      <c r="O37" s="562"/>
      <c r="P37" s="562"/>
      <c r="Q37" s="462" t="s">
        <v>11</v>
      </c>
      <c r="R37" s="430" t="s">
        <v>1</v>
      </c>
      <c r="S37" s="461"/>
    </row>
    <row r="38" spans="1:26" s="16" customFormat="1" ht="18.75" customHeight="1" x14ac:dyDescent="0.2">
      <c r="A38" s="369">
        <v>1</v>
      </c>
      <c r="B38" s="366">
        <v>211</v>
      </c>
      <c r="C38" s="367" t="str">
        <f>VLOOKUP(B38,'Уч юн'!$A$3:$G$780,2,FALSE)</f>
        <v>Косолапов Иван</v>
      </c>
      <c r="D38" s="368" t="str">
        <f>VLOOKUP(B38,'Уч юн'!$A$3:$G$780,3,FALSE)</f>
        <v>2006</v>
      </c>
      <c r="E38" s="369" t="str">
        <f>VLOOKUP(B38,'Уч юн'!$A$3:$G$780,4,FALSE)</f>
        <v>3</v>
      </c>
      <c r="F38" s="367" t="str">
        <f>VLOOKUP(B38,'Уч юн'!$A$3:$G$780,5,FALSE)</f>
        <v>Мордовия</v>
      </c>
      <c r="G38" s="459" t="str">
        <f>VLOOKUP(B38,'Уч юн'!$A$3:$G$780,6,FALSE)</f>
        <v>СШОР по л/а, Лямбирская ДЮСШ</v>
      </c>
      <c r="H38" s="370" t="str">
        <f>CONCATENATE(J38,":",K38)</f>
        <v>2:13,2</v>
      </c>
      <c r="I38" s="366">
        <f>LOOKUP(L38,$S$1:$Z$1,$S$2:$Z$2)</f>
        <v>3</v>
      </c>
      <c r="J38" s="463" t="s">
        <v>88</v>
      </c>
      <c r="K38" s="463" t="s">
        <v>901</v>
      </c>
      <c r="L38" s="438">
        <f>(J38*100)+K38</f>
        <v>213.2</v>
      </c>
      <c r="M38" s="464" t="str">
        <f>VLOOKUP(B38,'Уч юн'!$A$3:$G$780,7,FALSE)</f>
        <v>Нижегородов Г.И.</v>
      </c>
      <c r="N38" s="366"/>
      <c r="O38" s="381"/>
      <c r="P38" s="381"/>
      <c r="Q38" s="381"/>
      <c r="R38" s="381"/>
    </row>
    <row r="39" spans="1:26" s="16" customFormat="1" ht="18.75" customHeight="1" x14ac:dyDescent="0.2">
      <c r="A39" s="369">
        <v>2</v>
      </c>
      <c r="B39" s="366">
        <v>349</v>
      </c>
      <c r="C39" s="367" t="str">
        <f>VLOOKUP(B39,'Уч юн'!$A$3:$G$780,2,FALSE)</f>
        <v>Мордовин Николай</v>
      </c>
      <c r="D39" s="368" t="str">
        <f>VLOOKUP(B39,'Уч юн'!$A$3:$G$780,3,FALSE)</f>
        <v>2006</v>
      </c>
      <c r="E39" s="369" t="str">
        <f>VLOOKUP(B39,'Уч юн'!$A$3:$G$780,4,FALSE)</f>
        <v>3</v>
      </c>
      <c r="F39" s="367" t="str">
        <f>VLOOKUP(B39,'Уч юн'!$A$3:$G$780,5,FALSE)</f>
        <v>Нижегородская</v>
      </c>
      <c r="G39" s="459" t="str">
        <f>VLOOKUP(B39,'Уч юн'!$A$3:$G$780,6,FALSE)</f>
        <v>ДЮСШ "Икар"</v>
      </c>
      <c r="H39" s="370" t="str">
        <f>CONCATENATE(J39,":",K39)</f>
        <v>2:17,6</v>
      </c>
      <c r="I39" s="366">
        <f>LOOKUP(L39,$S$1:$Z$1,$S$2:$Z$2)</f>
        <v>3</v>
      </c>
      <c r="J39" s="463" t="s">
        <v>88</v>
      </c>
      <c r="K39" s="463" t="s">
        <v>902</v>
      </c>
      <c r="L39" s="438">
        <f>(J39*100)+K39</f>
        <v>217.6</v>
      </c>
      <c r="M39" s="464" t="str">
        <f>VLOOKUP(B39,'Уч юн'!$A$3:$G$780,7,FALSE)</f>
        <v>Колганов А.Ю.</v>
      </c>
      <c r="N39" s="30"/>
    </row>
    <row r="40" spans="1:26" s="16" customFormat="1" ht="18.75" customHeight="1" x14ac:dyDescent="0.2">
      <c r="A40" s="369">
        <v>3</v>
      </c>
      <c r="B40" s="366">
        <v>212</v>
      </c>
      <c r="C40" s="367" t="str">
        <f>VLOOKUP(B40,'Уч юн'!$A$3:$G$780,2,FALSE)</f>
        <v>Узенков Олег</v>
      </c>
      <c r="D40" s="368" t="str">
        <f>VLOOKUP(B40,'Уч юн'!$A$3:$G$780,3,FALSE)</f>
        <v>2006</v>
      </c>
      <c r="E40" s="369" t="str">
        <f>VLOOKUP(B40,'Уч юн'!$A$3:$G$780,4,FALSE)</f>
        <v>3</v>
      </c>
      <c r="F40" s="367" t="str">
        <f>VLOOKUP(B40,'Уч юн'!$A$3:$G$780,5,FALSE)</f>
        <v>Мордовия</v>
      </c>
      <c r="G40" s="459" t="str">
        <f>VLOOKUP(B40,'Уч юн'!$A$3:$G$780,6,FALSE)</f>
        <v>СШОР по л/а, Лямбирская ДЮСШ</v>
      </c>
      <c r="H40" s="370" t="str">
        <f>CONCATENATE(J40,":",K40)</f>
        <v>2:18,4</v>
      </c>
      <c r="I40" s="366">
        <f>LOOKUP(L40,$S$1:$Z$1,$S$2:$Z$2)</f>
        <v>3</v>
      </c>
      <c r="J40" s="463" t="s">
        <v>88</v>
      </c>
      <c r="K40" s="463" t="s">
        <v>903</v>
      </c>
      <c r="L40" s="438">
        <f>(J40*100)+K40</f>
        <v>218.4</v>
      </c>
      <c r="M40" s="464" t="str">
        <f>VLOOKUP(B40,'Уч юн'!$A$3:$G$780,7,FALSE)</f>
        <v>Кузины Д.В.,В.Ф</v>
      </c>
      <c r="N40" s="30"/>
    </row>
    <row r="41" spans="1:26" s="16" customFormat="1" ht="18.75" customHeight="1" x14ac:dyDescent="0.2">
      <c r="A41" s="369">
        <v>4</v>
      </c>
      <c r="B41" s="366">
        <v>161</v>
      </c>
      <c r="C41" s="367" t="str">
        <f>VLOOKUP(B41,'Уч юн'!$A$3:$G$780,2,FALSE)</f>
        <v>Ахметшин Руслан</v>
      </c>
      <c r="D41" s="368" t="str">
        <f>VLOOKUP(B41,'Уч юн'!$A$3:$G$780,3,FALSE)</f>
        <v>2006</v>
      </c>
      <c r="E41" s="369"/>
      <c r="F41" s="367" t="str">
        <f>VLOOKUP(B41,'Уч юн'!$A$3:$G$780,5,FALSE)</f>
        <v>Башкортостан</v>
      </c>
      <c r="G41" s="459" t="str">
        <f>VLOOKUP(B41,'Уч юн'!$A$3:$G$780,6,FALSE)</f>
        <v>ДЮСШ</v>
      </c>
      <c r="H41" s="370" t="str">
        <f>CONCATENATE(J41,":",K41)</f>
        <v>2:19,5</v>
      </c>
      <c r="I41" s="366">
        <f>LOOKUP(L41,$S$1:$Z$1,$S$2:$Z$2)</f>
        <v>3</v>
      </c>
      <c r="J41" s="463" t="s">
        <v>88</v>
      </c>
      <c r="K41" s="463" t="s">
        <v>904</v>
      </c>
      <c r="L41" s="438">
        <f>(J41*100)+K41</f>
        <v>219.5</v>
      </c>
      <c r="M41" s="464" t="str">
        <f>VLOOKUP(B41,'Уч юн'!$A$3:$G$780,7,FALSE)</f>
        <v>Махмутов Т.У.</v>
      </c>
      <c r="N41" s="366"/>
      <c r="O41" s="381"/>
      <c r="P41" s="381"/>
      <c r="Q41" s="381"/>
      <c r="R41" s="381"/>
    </row>
    <row r="42" spans="1:26" s="16" customFormat="1" ht="18.75" customHeight="1" x14ac:dyDescent="0.2">
      <c r="A42" s="369">
        <v>5</v>
      </c>
      <c r="B42" s="366">
        <v>131</v>
      </c>
      <c r="C42" s="367" t="str">
        <f>VLOOKUP(B42,'Уч юн'!$A$3:$G$780,2,FALSE)</f>
        <v>Кылчик Иван</v>
      </c>
      <c r="D42" s="368" t="str">
        <f>VLOOKUP(B42,'Уч юн'!$A$3:$G$780,3,FALSE)</f>
        <v>2006</v>
      </c>
      <c r="E42" s="369" t="str">
        <f>VLOOKUP(B42,'Уч юн'!$A$3:$G$780,4,FALSE)</f>
        <v>3</v>
      </c>
      <c r="F42" s="367" t="str">
        <f>VLOOKUP(B42,'Уч юн'!$A$3:$G$780,5,FALSE)</f>
        <v>Московская</v>
      </c>
      <c r="G42" s="459" t="str">
        <f>VLOOKUP(B42,'Уч юн'!$A$3:$G$780,6,FALSE)</f>
        <v>СШ "Спарта"</v>
      </c>
      <c r="H42" s="370" t="str">
        <f>CONCATENATE(J42,":",K42)</f>
        <v>2:22,8</v>
      </c>
      <c r="I42" s="366" t="str">
        <f>LOOKUP(L42,$S$1:$Z$1,$S$2:$Z$2)</f>
        <v>1юн</v>
      </c>
      <c r="J42" s="463" t="s">
        <v>88</v>
      </c>
      <c r="K42" s="463" t="s">
        <v>772</v>
      </c>
      <c r="L42" s="438">
        <f>(J42*100)+K42</f>
        <v>222.8</v>
      </c>
      <c r="M42" s="464" t="str">
        <f>VLOOKUP(B42,'Уч юн'!$A$3:$G$780,7,FALSE)</f>
        <v>Пятаевы А.П., Н.С.</v>
      </c>
      <c r="N42" s="366"/>
      <c r="O42" s="381"/>
      <c r="P42" s="381"/>
      <c r="Q42" s="381"/>
      <c r="R42" s="381"/>
    </row>
    <row r="43" spans="1:26" s="16" customFormat="1" ht="18.75" customHeight="1" x14ac:dyDescent="0.2">
      <c r="A43" s="369">
        <v>6</v>
      </c>
      <c r="B43" s="366">
        <v>402</v>
      </c>
      <c r="C43" s="367" t="str">
        <f>VLOOKUP(B43,'Уч юн'!$A$3:$G$780,2,FALSE)</f>
        <v>Самойлов Никита</v>
      </c>
      <c r="D43" s="368" t="str">
        <f>VLOOKUP(B43,'Уч юн'!$A$3:$G$780,3,FALSE)</f>
        <v>2006</v>
      </c>
      <c r="E43" s="369" t="str">
        <f>VLOOKUP(B43,'Уч юн'!$A$3:$G$780,4,FALSE)</f>
        <v>1ю</v>
      </c>
      <c r="F43" s="367" t="str">
        <f>VLOOKUP(B43,'Уч юн'!$A$3:$G$780,5,FALSE)</f>
        <v>Башкортостан</v>
      </c>
      <c r="G43" s="459" t="str">
        <f>VLOOKUP(B43,'Уч юн'!$A$3:$G$780,6,FALSE)</f>
        <v>ДЮСШ "Юность"</v>
      </c>
      <c r="H43" s="370" t="str">
        <f>CONCATENATE(J43,":",K43)</f>
        <v>2:23,1</v>
      </c>
      <c r="I43" s="366" t="str">
        <f>LOOKUP(L43,$S$1:$Z$1,$S$2:$Z$2)</f>
        <v>1юн</v>
      </c>
      <c r="J43" s="463" t="s">
        <v>88</v>
      </c>
      <c r="K43" s="463" t="s">
        <v>895</v>
      </c>
      <c r="L43" s="438">
        <f>(J43*100)+K43</f>
        <v>223.1</v>
      </c>
      <c r="M43" s="464" t="str">
        <f>VLOOKUP(B43,'Уч юн'!$A$3:$G$780,7,FALSE)</f>
        <v>Шалопин А.В.</v>
      </c>
      <c r="N43" s="30"/>
    </row>
    <row r="44" spans="1:26" s="16" customFormat="1" ht="18.75" customHeight="1" x14ac:dyDescent="0.2">
      <c r="A44" s="369">
        <v>7</v>
      </c>
      <c r="B44" s="366">
        <v>271</v>
      </c>
      <c r="C44" s="367" t="str">
        <f>VLOOKUP(B44,'Уч юн'!$A$3:$G$780,2,FALSE)</f>
        <v>Извеков Роман</v>
      </c>
      <c r="D44" s="368" t="str">
        <f>VLOOKUP(B44,'Уч юн'!$A$3:$G$780,3,FALSE)</f>
        <v>2006</v>
      </c>
      <c r="E44" s="369" t="str">
        <f>VLOOKUP(B44,'Уч юн'!$A$3:$G$780,4,FALSE)</f>
        <v>3</v>
      </c>
      <c r="F44" s="367" t="str">
        <f>VLOOKUP(B44,'Уч юн'!$A$3:$G$780,5,FALSE)</f>
        <v>Челябинская</v>
      </c>
      <c r="G44" s="459" t="str">
        <f>VLOOKUP(B44,'Уч юн'!$A$3:$G$780,6,FALSE)</f>
        <v>СШОР№2, ШИСП</v>
      </c>
      <c r="H44" s="370" t="str">
        <f>CONCATENATE(J44,":",K44)</f>
        <v>2:25,0</v>
      </c>
      <c r="I44" s="366" t="str">
        <f>LOOKUP(L44,$S$1:$Z$1,$S$2:$Z$2)</f>
        <v>1юн</v>
      </c>
      <c r="J44" s="463" t="s">
        <v>88</v>
      </c>
      <c r="K44" s="463" t="s">
        <v>905</v>
      </c>
      <c r="L44" s="438">
        <f>(J44*100)+K44</f>
        <v>225</v>
      </c>
      <c r="M44" s="464" t="str">
        <f>VLOOKUP(B44,'Уч юн'!$A$3:$G$780,7,FALSE)</f>
        <v>Сайко Р.И., Сайко Е.В., Сергеев Д.Ж.</v>
      </c>
      <c r="N44" s="30"/>
    </row>
    <row r="45" spans="1:26" s="16" customFormat="1" ht="18.75" customHeight="1" x14ac:dyDescent="0.2">
      <c r="A45" s="369">
        <v>8</v>
      </c>
      <c r="B45" s="366">
        <v>118</v>
      </c>
      <c r="C45" s="367" t="str">
        <f>VLOOKUP(B45,'Уч юн'!$A$3:$G$780,2,FALSE)</f>
        <v>Чипуштанов Данил</v>
      </c>
      <c r="D45" s="368" t="str">
        <f>VLOOKUP(B45,'Уч юн'!$A$3:$G$780,3,FALSE)</f>
        <v>2006</v>
      </c>
      <c r="E45" s="369" t="str">
        <f>VLOOKUP(B45,'Уч юн'!$A$3:$G$780,4,FALSE)</f>
        <v>1ю</v>
      </c>
      <c r="F45" s="367" t="str">
        <f>VLOOKUP(B45,'Уч юн'!$A$3:$G$780,5,FALSE)</f>
        <v>Свердловская</v>
      </c>
      <c r="G45" s="459" t="str">
        <f>VLOOKUP(B45,'Уч юн'!$A$3:$G$780,6,FALSE)</f>
        <v>СШ</v>
      </c>
      <c r="H45" s="370" t="str">
        <f>CONCATENATE(J45,":",K45)</f>
        <v>2:25,5</v>
      </c>
      <c r="I45" s="366" t="str">
        <f>LOOKUP(L45,$S$1:$Z$1,$S$2:$Z$2)</f>
        <v>1юн</v>
      </c>
      <c r="J45" s="463" t="s">
        <v>88</v>
      </c>
      <c r="K45" s="463" t="s">
        <v>896</v>
      </c>
      <c r="L45" s="438">
        <f>(J45*100)+K45</f>
        <v>225.5</v>
      </c>
      <c r="M45" s="464" t="str">
        <f>VLOOKUP(B45,'Уч юн'!$A$3:$G$780,7,FALSE)</f>
        <v>Белоногов В.В.</v>
      </c>
      <c r="N45" s="415"/>
      <c r="O45" s="466"/>
      <c r="P45" s="466"/>
      <c r="Q45" s="466"/>
      <c r="R45" s="466"/>
    </row>
    <row r="46" spans="1:26" s="16" customFormat="1" ht="18.75" customHeight="1" x14ac:dyDescent="0.2">
      <c r="A46" s="369">
        <v>9</v>
      </c>
      <c r="B46" s="366">
        <v>70</v>
      </c>
      <c r="C46" s="367" t="str">
        <f>VLOOKUP(B46,'Уч юн'!$A$3:$G$780,2,FALSE)</f>
        <v>Калашников Давид</v>
      </c>
      <c r="D46" s="368" t="str">
        <f>VLOOKUP(B46,'Уч юн'!$A$3:$G$780,3,FALSE)</f>
        <v>2006</v>
      </c>
      <c r="E46" s="369" t="str">
        <f>VLOOKUP(B46,'Уч юн'!$A$3:$G$780,4,FALSE)</f>
        <v>1ю</v>
      </c>
      <c r="F46" s="367" t="str">
        <f>VLOOKUP(B46,'Уч юн'!$A$3:$G$780,5,FALSE)</f>
        <v>Татарстан</v>
      </c>
      <c r="G46" s="459" t="str">
        <f>VLOOKUP(B46,'Уч юн'!$A$3:$G$780,6,FALSE)</f>
        <v>СШОР "Тасма"</v>
      </c>
      <c r="H46" s="370" t="str">
        <f>CONCATENATE(J46,":",K46)</f>
        <v>2:30,1</v>
      </c>
      <c r="I46" s="366" t="str">
        <f>LOOKUP(L46,$S$1:$Z$1,$S$2:$Z$2)</f>
        <v>1юн</v>
      </c>
      <c r="J46" s="463" t="s">
        <v>88</v>
      </c>
      <c r="K46" s="463" t="s">
        <v>897</v>
      </c>
      <c r="L46" s="438">
        <f>(J46*100)+K46</f>
        <v>230.1</v>
      </c>
      <c r="M46" s="464" t="str">
        <f>VLOOKUP(B46,'Уч юн'!$A$3:$G$780,7,FALSE)</f>
        <v xml:space="preserve">Годунова Е.И. </v>
      </c>
      <c r="N46" s="30"/>
    </row>
    <row r="47" spans="1:26" s="16" customFormat="1" ht="18.75" customHeight="1" x14ac:dyDescent="0.2">
      <c r="A47" s="369">
        <v>10</v>
      </c>
      <c r="B47" s="366">
        <v>248</v>
      </c>
      <c r="C47" s="367" t="str">
        <f>VLOOKUP(B47,'Уч юн'!$A$3:$G$780,2,FALSE)</f>
        <v>Смирнов Максим</v>
      </c>
      <c r="D47" s="368" t="str">
        <f>VLOOKUP(B47,'Уч юн'!$A$3:$G$780,3,FALSE)</f>
        <v>2007</v>
      </c>
      <c r="E47" s="369" t="str">
        <f>VLOOKUP(B47,'Уч юн'!$A$3:$G$780,4,FALSE)</f>
        <v>3</v>
      </c>
      <c r="F47" s="367" t="str">
        <f>VLOOKUP(B47,'Уч юн'!$A$3:$G$780,5,FALSE)</f>
        <v>Нижегородская</v>
      </c>
      <c r="G47" s="459" t="str">
        <f>VLOOKUP(B47,'Уч юн'!$A$3:$G$780,6,FALSE)</f>
        <v>КСШОР№1</v>
      </c>
      <c r="H47" s="370" t="str">
        <f>CONCATENATE(J47,":",K47)</f>
        <v>2:30,2</v>
      </c>
      <c r="I47" s="366" t="str">
        <f>LOOKUP(L47,$S$1:$Z$1,$S$2:$Z$2)</f>
        <v>1юн</v>
      </c>
      <c r="J47" s="463" t="s">
        <v>88</v>
      </c>
      <c r="K47" s="463" t="s">
        <v>898</v>
      </c>
      <c r="L47" s="438">
        <f>(J47*100)+K47</f>
        <v>230.2</v>
      </c>
      <c r="M47" s="464" t="str">
        <f>VLOOKUP(B47,'Уч юн'!$A$3:$G$780,7,FALSE)</f>
        <v>Плужников Н.Н.</v>
      </c>
      <c r="N47" s="366"/>
      <c r="O47" s="381"/>
      <c r="P47" s="381"/>
      <c r="Q47" s="381"/>
      <c r="R47" s="381"/>
      <c r="S47" s="465"/>
    </row>
    <row r="48" spans="1:26" s="16" customFormat="1" ht="18.75" customHeight="1" x14ac:dyDescent="0.2">
      <c r="A48" s="369">
        <v>11</v>
      </c>
      <c r="B48" s="366">
        <v>324</v>
      </c>
      <c r="C48" s="367" t="str">
        <f>VLOOKUP(B48,'Уч юн'!$A$3:$G$780,2,FALSE)</f>
        <v>Томашук Матвей</v>
      </c>
      <c r="D48" s="368" t="str">
        <f>VLOOKUP(B48,'Уч юн'!$A$3:$G$780,3,FALSE)</f>
        <v>2006</v>
      </c>
      <c r="E48" s="369" t="str">
        <f>VLOOKUP(B48,'Уч юн'!$A$3:$G$780,4,FALSE)</f>
        <v>1ю</v>
      </c>
      <c r="F48" s="367" t="str">
        <f>VLOOKUP(B48,'Уч юн'!$A$3:$G$780,5,FALSE)</f>
        <v>Саха-Якутия</v>
      </c>
      <c r="G48" s="459"/>
      <c r="H48" s="370" t="str">
        <f>CONCATENATE(J48,":",K48)</f>
        <v>2:30,9</v>
      </c>
      <c r="I48" s="366" t="str">
        <f>LOOKUP(L48,$S$1:$Z$1,$S$2:$Z$2)</f>
        <v>1юн</v>
      </c>
      <c r="J48" s="463" t="s">
        <v>88</v>
      </c>
      <c r="K48" s="463" t="s">
        <v>889</v>
      </c>
      <c r="L48" s="438">
        <f>(J48*100)+K48</f>
        <v>230.9</v>
      </c>
      <c r="M48" s="464" t="str">
        <f>VLOOKUP(B48,'Уч юн'!$A$3:$G$780,7,FALSE)</f>
        <v>Вдовина С.А.</v>
      </c>
      <c r="N48" s="366"/>
      <c r="O48" s="381"/>
      <c r="P48" s="381"/>
      <c r="Q48" s="381"/>
      <c r="R48" s="381"/>
    </row>
    <row r="49" spans="1:26" s="16" customFormat="1" ht="18.75" customHeight="1" x14ac:dyDescent="0.2">
      <c r="A49" s="369">
        <v>12</v>
      </c>
      <c r="B49" s="366">
        <v>646</v>
      </c>
      <c r="C49" s="367" t="str">
        <f>VLOOKUP(B49,'Уч юн'!$A$3:$G$780,2,FALSE)</f>
        <v>Талалаев Максим</v>
      </c>
      <c r="D49" s="368" t="str">
        <f>VLOOKUP(B49,'Уч юн'!$A$3:$G$780,3,FALSE)</f>
        <v>2006</v>
      </c>
      <c r="E49" s="369"/>
      <c r="F49" s="367" t="str">
        <f>VLOOKUP(B49,'Уч юн'!$A$3:$G$780,5,FALSE)</f>
        <v>Пензенская</v>
      </c>
      <c r="G49" s="459" t="str">
        <f>VLOOKUP(B49,'Уч юн'!$A$3:$G$780,6,FALSE)</f>
        <v>ДЮСШ Спасск</v>
      </c>
      <c r="H49" s="370" t="str">
        <f>CONCATENATE(J49,":",K49)</f>
        <v>2:31,9</v>
      </c>
      <c r="I49" s="366" t="str">
        <f>LOOKUP(L49,$S$1:$Z$1,$S$2:$Z$2)</f>
        <v>1юн</v>
      </c>
      <c r="J49" s="463" t="s">
        <v>88</v>
      </c>
      <c r="K49" s="463" t="s">
        <v>890</v>
      </c>
      <c r="L49" s="438">
        <f>(J49*100)+K49</f>
        <v>231.9</v>
      </c>
      <c r="M49" s="464" t="str">
        <f>VLOOKUP(B49,'Уч юн'!$A$3:$G$780,7,FALSE)</f>
        <v>Кирин В.П.</v>
      </c>
      <c r="N49" s="30"/>
    </row>
    <row r="50" spans="1:26" s="16" customFormat="1" ht="18.75" customHeight="1" x14ac:dyDescent="0.2">
      <c r="A50" s="369">
        <v>13</v>
      </c>
      <c r="B50" s="366">
        <v>647</v>
      </c>
      <c r="C50" s="367" t="str">
        <f>VLOOKUP(B50,'Уч юн'!$A$3:$G$780,2,FALSE)</f>
        <v>Бухонин Кирилл</v>
      </c>
      <c r="D50" s="368" t="str">
        <f>VLOOKUP(B50,'Уч юн'!$A$3:$G$780,3,FALSE)</f>
        <v>2007</v>
      </c>
      <c r="E50" s="369"/>
      <c r="F50" s="367" t="str">
        <f>VLOOKUP(B50,'Уч юн'!$A$3:$G$780,5,FALSE)</f>
        <v>Пензенская</v>
      </c>
      <c r="G50" s="459" t="str">
        <f>VLOOKUP(B50,'Уч юн'!$A$3:$G$780,6,FALSE)</f>
        <v>ДЮСШ Спасск</v>
      </c>
      <c r="H50" s="370" t="str">
        <f>CONCATENATE(J50,":",K50)</f>
        <v>2:35,6</v>
      </c>
      <c r="I50" s="366" t="str">
        <f>LOOKUP(L50,$S$1:$Z$1,$S$2:$Z$2)</f>
        <v>2юн</v>
      </c>
      <c r="J50" s="463" t="s">
        <v>88</v>
      </c>
      <c r="K50" s="463" t="s">
        <v>891</v>
      </c>
      <c r="L50" s="438">
        <f>(J50*100)+K50</f>
        <v>235.6</v>
      </c>
      <c r="M50" s="464" t="str">
        <f>VLOOKUP(B50,'Уч юн'!$A$3:$G$780,7,FALSE)</f>
        <v>Кирин В.П.</v>
      </c>
      <c r="N50" s="30"/>
    </row>
    <row r="51" spans="1:26" s="16" customFormat="1" ht="18.75" customHeight="1" x14ac:dyDescent="0.2">
      <c r="A51" s="369">
        <v>14</v>
      </c>
      <c r="B51" s="366">
        <v>463</v>
      </c>
      <c r="C51" s="367" t="str">
        <f>VLOOKUP(B51,'Уч юн'!$A$3:$G$780,2,FALSE)</f>
        <v>Санта Руис Дэвид</v>
      </c>
      <c r="D51" s="368" t="str">
        <f>VLOOKUP(B51,'Уч юн'!$A$3:$G$780,3,FALSE)</f>
        <v>2006</v>
      </c>
      <c r="E51" s="369" t="str">
        <f>VLOOKUP(B51,'Уч юн'!$A$3:$G$780,4,FALSE)</f>
        <v>1ю</v>
      </c>
      <c r="F51" s="367" t="str">
        <f>VLOOKUP(B51,'Уч юн'!$A$3:$G$780,5,FALSE)</f>
        <v>Саратовская</v>
      </c>
      <c r="G51" s="459" t="str">
        <f>VLOOKUP(B51,'Уч юн'!$A$3:$G$780,6,FALSE)</f>
        <v>СШ МУ</v>
      </c>
      <c r="H51" s="370" t="str">
        <f>CONCATENATE(J51,":",K51)</f>
        <v>2:37,0</v>
      </c>
      <c r="I51" s="366" t="str">
        <f>LOOKUP(L51,$S$1:$Z$1,$S$2:$Z$2)</f>
        <v>2юн</v>
      </c>
      <c r="J51" s="463" t="s">
        <v>88</v>
      </c>
      <c r="K51" s="463" t="s">
        <v>776</v>
      </c>
      <c r="L51" s="438">
        <f>(J51*100)+K51</f>
        <v>237</v>
      </c>
      <c r="M51" s="464" t="str">
        <f>VLOOKUP(B51,'Уч юн'!$A$3:$G$780,7,FALSE)</f>
        <v>Майорова И.Е.</v>
      </c>
      <c r="N51" s="366"/>
      <c r="O51" s="381"/>
      <c r="P51" s="381"/>
      <c r="Q51" s="381"/>
      <c r="R51" s="381"/>
    </row>
    <row r="52" spans="1:26" s="16" customFormat="1" ht="18.75" customHeight="1" x14ac:dyDescent="0.2">
      <c r="A52" s="369">
        <v>15</v>
      </c>
      <c r="B52" s="366">
        <v>607</v>
      </c>
      <c r="C52" s="367" t="str">
        <f>VLOOKUP(B52,'Уч юн'!$A$3:$G$780,2,FALSE)</f>
        <v>Болховитин Александр</v>
      </c>
      <c r="D52" s="368" t="str">
        <f>VLOOKUP(B52,'Уч юн'!$A$3:$G$780,3,FALSE)</f>
        <v>2006</v>
      </c>
      <c r="E52" s="369"/>
      <c r="F52" s="367" t="str">
        <f>VLOOKUP(B52,'Уч юн'!$A$3:$G$780,5,FALSE)</f>
        <v>Пензенская</v>
      </c>
      <c r="G52" s="459" t="str">
        <f>VLOOKUP(B52,'Уч юн'!$A$3:$G$780,6,FALSE)</f>
        <v>УОР</v>
      </c>
      <c r="H52" s="370" t="str">
        <f>CONCATENATE(J52,":",K52)</f>
        <v>2:38,2</v>
      </c>
      <c r="I52" s="366" t="str">
        <f>LOOKUP(L52,$S$1:$Z$1,$S$2:$Z$2)</f>
        <v>2юн</v>
      </c>
      <c r="J52" s="463" t="s">
        <v>88</v>
      </c>
      <c r="K52" s="463" t="s">
        <v>892</v>
      </c>
      <c r="L52" s="438">
        <f>(J52*100)+K52</f>
        <v>238.2</v>
      </c>
      <c r="M52" s="464" t="str">
        <f>VLOOKUP(B52,'Уч юн'!$A$3:$G$780,7,FALSE)</f>
        <v>Воеводины А.Н., Ю.С.</v>
      </c>
      <c r="N52" s="30"/>
    </row>
    <row r="53" spans="1:26" s="16" customFormat="1" ht="18.75" customHeight="1" x14ac:dyDescent="0.2">
      <c r="A53" s="369">
        <v>16</v>
      </c>
      <c r="B53" s="366">
        <v>343</v>
      </c>
      <c r="C53" s="367" t="str">
        <f>VLOOKUP(B53,'Уч юн'!$A$3:$G$780,2,FALSE)</f>
        <v>Качура Данила</v>
      </c>
      <c r="D53" s="368" t="str">
        <f>VLOOKUP(B53,'Уч юн'!$A$3:$G$780,3,FALSE)</f>
        <v>2006</v>
      </c>
      <c r="E53" s="369" t="str">
        <f>VLOOKUP(B53,'Уч юн'!$A$3:$G$780,4,FALSE)</f>
        <v>2ю</v>
      </c>
      <c r="F53" s="367" t="str">
        <f>VLOOKUP(B53,'Уч юн'!$A$3:$G$780,5,FALSE)</f>
        <v>Москва</v>
      </c>
      <c r="G53" s="459" t="str">
        <f>VLOOKUP(B53,'Уч юн'!$A$3:$G$780,6,FALSE)</f>
        <v>СШОР№24, ДЮСШ</v>
      </c>
      <c r="H53" s="370" t="str">
        <f>CONCATENATE(J53,":",K53)</f>
        <v>2:41,2</v>
      </c>
      <c r="I53" s="366" t="str">
        <f>LOOKUP(L53,$S$1:$Z$1,$S$2:$Z$2)</f>
        <v>2юн</v>
      </c>
      <c r="J53" s="463" t="s">
        <v>88</v>
      </c>
      <c r="K53" s="463" t="s">
        <v>893</v>
      </c>
      <c r="L53" s="438">
        <f>(J53*100)+K53</f>
        <v>241.2</v>
      </c>
      <c r="M53" s="464" t="str">
        <f>VLOOKUP(B53,'Уч юн'!$A$3:$G$780,7,FALSE)</f>
        <v>Коровин Д.А., Лаврентьева М.А.</v>
      </c>
      <c r="N53" s="30"/>
    </row>
    <row r="54" spans="1:26" s="16" customFormat="1" ht="18.75" customHeight="1" x14ac:dyDescent="0.2">
      <c r="A54" s="369">
        <v>17</v>
      </c>
      <c r="B54" s="366">
        <v>400</v>
      </c>
      <c r="C54" s="367" t="str">
        <f>VLOOKUP(B54,'Уч юн'!$A$3:$G$780,2,FALSE)</f>
        <v>Баранников Дмитрий</v>
      </c>
      <c r="D54" s="368" t="str">
        <f>VLOOKUP(B54,'Уч юн'!$A$3:$G$780,3,FALSE)</f>
        <v>2006</v>
      </c>
      <c r="E54" s="369" t="str">
        <f>VLOOKUP(B54,'Уч юн'!$A$3:$G$780,4,FALSE)</f>
        <v>1ю</v>
      </c>
      <c r="F54" s="367" t="str">
        <f>VLOOKUP(B54,'Уч юн'!$A$3:$G$780,5,FALSE)</f>
        <v>Волгоградская</v>
      </c>
      <c r="G54" s="459" t="str">
        <f>VLOOKUP(B54,'Уч юн'!$A$3:$G$780,6,FALSE)</f>
        <v>СШ№3</v>
      </c>
      <c r="H54" s="370" t="str">
        <f>CONCATENATE(J54,":",K54)</f>
        <v>2:41,5</v>
      </c>
      <c r="I54" s="366" t="str">
        <f>LOOKUP(L54,$S$1:$Z$1,$S$2:$Z$2)</f>
        <v>2юн</v>
      </c>
      <c r="J54" s="463" t="s">
        <v>88</v>
      </c>
      <c r="K54" s="463" t="s">
        <v>899</v>
      </c>
      <c r="L54" s="438">
        <f>(J54*100)+K54</f>
        <v>241.5</v>
      </c>
      <c r="M54" s="464" t="str">
        <f>VLOOKUP(B54,'Уч юн'!$A$3:$G$780,7,FALSE)</f>
        <v>Шибикин С.А.</v>
      </c>
      <c r="N54" s="30"/>
    </row>
    <row r="55" spans="1:26" s="16" customFormat="1" ht="18.75" customHeight="1" x14ac:dyDescent="0.2">
      <c r="A55" s="369">
        <v>18</v>
      </c>
      <c r="B55" s="366">
        <v>469</v>
      </c>
      <c r="C55" s="367" t="str">
        <f>VLOOKUP(B55,'Уч юн'!$A$3:$G$780,2,FALSE)</f>
        <v xml:space="preserve">Назаров Никита </v>
      </c>
      <c r="D55" s="368" t="str">
        <f>VLOOKUP(B55,'Уч юн'!$A$3:$G$780,3,FALSE)</f>
        <v>2007</v>
      </c>
      <c r="E55" s="369" t="str">
        <f>VLOOKUP(B55,'Уч юн'!$A$3:$G$780,4,FALSE)</f>
        <v>1ю</v>
      </c>
      <c r="F55" s="367" t="str">
        <f>VLOOKUP(B55,'Уч юн'!$A$3:$G$780,5,FALSE)</f>
        <v>Саратовская</v>
      </c>
      <c r="G55" s="459" t="str">
        <f>VLOOKUP(B55,'Уч юн'!$A$3:$G$780,6,FALSE)</f>
        <v>СШ МУ</v>
      </c>
      <c r="H55" s="370" t="str">
        <f>CONCATENATE(J55,":",K55)</f>
        <v>2:44,8</v>
      </c>
      <c r="I55" s="366" t="str">
        <f>LOOKUP(L55,$S$1:$Z$1,$S$2:$Z$2)</f>
        <v>3юн</v>
      </c>
      <c r="J55" s="463" t="s">
        <v>88</v>
      </c>
      <c r="K55" s="463" t="s">
        <v>894</v>
      </c>
      <c r="L55" s="438">
        <f>(J55*100)+K55</f>
        <v>244.8</v>
      </c>
      <c r="M55" s="464" t="str">
        <f>VLOOKUP(B55,'Уч юн'!$A$3:$G$780,7,FALSE)</f>
        <v>Майорова И.Е.</v>
      </c>
      <c r="N55" s="366"/>
      <c r="O55" s="381"/>
      <c r="P55" s="381"/>
      <c r="Q55" s="381"/>
      <c r="R55" s="381"/>
    </row>
    <row r="56" spans="1:26" s="16" customFormat="1" ht="18.75" customHeight="1" x14ac:dyDescent="0.2">
      <c r="A56" s="369">
        <v>19</v>
      </c>
      <c r="B56" s="366">
        <v>736</v>
      </c>
      <c r="C56" s="367" t="str">
        <f>VLOOKUP(B56,'Уч юн'!$A$3:$G$780,2,FALSE)</f>
        <v>Буданов Данила</v>
      </c>
      <c r="D56" s="368" t="str">
        <f>VLOOKUP(B56,'Уч юн'!$A$3:$G$780,3,FALSE)</f>
        <v>2007</v>
      </c>
      <c r="E56" s="369"/>
      <c r="F56" s="367" t="str">
        <f>VLOOKUP(B56,'Уч юн'!$A$3:$G$780,5,FALSE)</f>
        <v>Пензенская</v>
      </c>
      <c r="G56" s="459" t="str">
        <f>VLOOKUP(B56,'Уч юн'!$A$3:$G$780,6,FALSE)</f>
        <v>ДЮСШ Башмаково</v>
      </c>
      <c r="H56" s="370" t="str">
        <f>CONCATENATE(J56,":",K56)</f>
        <v>2:47,1</v>
      </c>
      <c r="I56" s="366" t="str">
        <f>LOOKUP(L56,$S$1:$Z$1,$S$2:$Z$2)</f>
        <v>3юн</v>
      </c>
      <c r="J56" s="463" t="s">
        <v>88</v>
      </c>
      <c r="K56" s="463" t="s">
        <v>906</v>
      </c>
      <c r="L56" s="438">
        <f>(J56*100)+K56</f>
        <v>247.1</v>
      </c>
      <c r="M56" s="464" t="str">
        <f>VLOOKUP(B56,'Уч юн'!$A$3:$G$780,7,FALSE)</f>
        <v>Безиков М.В.</v>
      </c>
      <c r="N56" s="366"/>
      <c r="O56" s="381"/>
      <c r="P56" s="381"/>
      <c r="Q56" s="467"/>
      <c r="R56" s="468"/>
      <c r="S56" s="59"/>
      <c r="V56" s="436"/>
      <c r="W56" s="436"/>
      <c r="X56" s="436"/>
      <c r="Y56" s="436"/>
      <c r="Z56" s="436"/>
    </row>
    <row r="57" spans="1:26" s="16" customFormat="1" ht="18.75" customHeight="1" x14ac:dyDescent="0.2">
      <c r="A57" s="369">
        <v>20</v>
      </c>
      <c r="B57" s="366">
        <v>726</v>
      </c>
      <c r="C57" s="367" t="str">
        <f>VLOOKUP(B57,'Уч юн'!$A$3:$G$780,2,FALSE)</f>
        <v>Клочан Артем</v>
      </c>
      <c r="D57" s="368" t="str">
        <f>VLOOKUP(B57,'Уч юн'!$A$3:$G$780,3,FALSE)</f>
        <v>2006</v>
      </c>
      <c r="E57" s="369" t="str">
        <f>VLOOKUP(B57,'Уч юн'!$A$3:$G$780,4,FALSE)</f>
        <v>2ю</v>
      </c>
      <c r="F57" s="367" t="str">
        <f>VLOOKUP(B57,'Уч юн'!$A$3:$G$780,5,FALSE)</f>
        <v>Пензенская</v>
      </c>
      <c r="G57" s="459" t="str">
        <f>VLOOKUP(B57,'Уч юн'!$A$3:$G$780,6,FALSE)</f>
        <v>СШОР Заречный</v>
      </c>
      <c r="H57" s="370" t="str">
        <f>CONCATENATE(J57,":",K57)</f>
        <v>2:53,2</v>
      </c>
      <c r="I57" s="366" t="str">
        <f>LOOKUP(L57,$S$1:$Z$1,$S$2:$Z$2)</f>
        <v>3юн</v>
      </c>
      <c r="J57" s="463" t="s">
        <v>88</v>
      </c>
      <c r="K57" s="463" t="s">
        <v>900</v>
      </c>
      <c r="L57" s="438">
        <f>(J57*100)+K57</f>
        <v>253.2</v>
      </c>
      <c r="M57" s="464" t="str">
        <f>VLOOKUP(B57,'Уч юн'!$A$3:$G$780,7,FALSE)</f>
        <v>Кораблев В.В.</v>
      </c>
      <c r="N57" s="366"/>
      <c r="O57" s="381"/>
      <c r="P57" s="381"/>
      <c r="Q57" s="381"/>
      <c r="R57" s="381"/>
      <c r="S57" s="465"/>
    </row>
    <row r="58" spans="1:26" s="16" customFormat="1" ht="18.75" customHeight="1" x14ac:dyDescent="0.2">
      <c r="A58" s="369"/>
      <c r="B58" s="366">
        <v>263</v>
      </c>
      <c r="C58" s="367" t="str">
        <f>VLOOKUP(B58,'Уч юн'!$A$3:$G$780,2,FALSE)</f>
        <v>Жуков Артем</v>
      </c>
      <c r="D58" s="368" t="str">
        <f>VLOOKUP(B58,'Уч юн'!$A$3:$G$780,3,FALSE)</f>
        <v>2007</v>
      </c>
      <c r="E58" s="369" t="str">
        <f>VLOOKUP(B58,'Уч юн'!$A$3:$G$780,4,FALSE)</f>
        <v>1ю</v>
      </c>
      <c r="F58" s="367" t="str">
        <f>VLOOKUP(B58,'Уч юн'!$A$3:$G$780,5,FALSE)</f>
        <v>Тамбовская</v>
      </c>
      <c r="G58" s="459" t="str">
        <f>VLOOKUP(B58,'Уч юн'!$A$3:$G$780,6,FALSE)</f>
        <v>ДЮСШ№1</v>
      </c>
      <c r="H58" s="370" t="str">
        <f>CONCATENATE(J58,"",K58)</f>
        <v>DNS</v>
      </c>
      <c r="I58" s="366"/>
      <c r="J58" s="463" t="s">
        <v>737</v>
      </c>
      <c r="K58" s="463"/>
      <c r="L58" s="438" t="e">
        <f>(J58*100)+K58</f>
        <v>#VALUE!</v>
      </c>
      <c r="M58" s="464" t="str">
        <f>VLOOKUP(B58,'Уч юн'!$A$3:$G$780,7,FALSE)</f>
        <v>Котова Н.И.</v>
      </c>
      <c r="N58" s="30"/>
    </row>
    <row r="59" spans="1:26" s="16" customFormat="1" ht="18.75" customHeight="1" x14ac:dyDescent="0.2">
      <c r="A59" s="369"/>
      <c r="B59" s="366">
        <v>213</v>
      </c>
      <c r="C59" s="367" t="str">
        <f>VLOOKUP(B59,'Уч юн'!$A$3:$G$780,2,FALSE)</f>
        <v>Забатурин Артем</v>
      </c>
      <c r="D59" s="368" t="str">
        <f>VLOOKUP(B59,'Уч юн'!$A$3:$G$780,3,FALSE)</f>
        <v>2006</v>
      </c>
      <c r="E59" s="369" t="str">
        <f>VLOOKUP(B59,'Уч юн'!$A$3:$G$780,4,FALSE)</f>
        <v>1ю</v>
      </c>
      <c r="F59" s="367" t="str">
        <f>VLOOKUP(B59,'Уч юн'!$A$3:$G$780,5,FALSE)</f>
        <v>Мордовия</v>
      </c>
      <c r="G59" s="459" t="str">
        <f>VLOOKUP(B59,'Уч юн'!$A$3:$G$780,6,FALSE)</f>
        <v>СШОР по л/а, СШОР Болотникова</v>
      </c>
      <c r="H59" s="370" t="str">
        <f>CONCATENATE(J59,"",K59)</f>
        <v>DNS</v>
      </c>
      <c r="I59" s="366"/>
      <c r="J59" s="463" t="s">
        <v>737</v>
      </c>
      <c r="K59" s="463"/>
      <c r="L59" s="438" t="e">
        <f>(J59*100)+K59</f>
        <v>#VALUE!</v>
      </c>
      <c r="M59" s="464" t="str">
        <f>VLOOKUP(B59,'Уч юн'!$A$3:$G$780,7,FALSE)</f>
        <v>Поплавский Е.А., Кулагов К.А.</v>
      </c>
      <c r="N59" s="30"/>
    </row>
    <row r="60" spans="1:26" s="16" customFormat="1" x14ac:dyDescent="0.2">
      <c r="A60" s="305"/>
      <c r="B60" s="30"/>
      <c r="D60" s="306"/>
      <c r="E60" s="30"/>
      <c r="F60" s="7"/>
      <c r="G60" s="469"/>
      <c r="H60" s="470"/>
      <c r="I60" s="30"/>
      <c r="J60" s="471"/>
      <c r="K60" s="471"/>
      <c r="L60" s="471"/>
      <c r="M60" s="472"/>
      <c r="N60" s="30"/>
    </row>
    <row r="61" spans="1:26" s="258" customFormat="1" x14ac:dyDescent="0.2">
      <c r="A61" s="473"/>
      <c r="B61" s="309"/>
      <c r="D61" s="474"/>
      <c r="E61" s="309"/>
      <c r="F61" s="29"/>
      <c r="G61" s="475"/>
      <c r="H61" s="476"/>
      <c r="I61" s="309"/>
      <c r="J61" s="477"/>
      <c r="K61" s="477"/>
      <c r="L61" s="477"/>
      <c r="M61" s="478"/>
      <c r="N61" s="309"/>
    </row>
    <row r="62" spans="1:26" s="258" customFormat="1" x14ac:dyDescent="0.2">
      <c r="A62" s="473"/>
      <c r="B62" s="309"/>
      <c r="D62" s="474"/>
      <c r="E62" s="309"/>
      <c r="F62" s="29"/>
      <c r="G62" s="475"/>
      <c r="H62" s="476"/>
      <c r="I62" s="309"/>
      <c r="J62" s="477"/>
      <c r="K62" s="477"/>
      <c r="L62" s="477"/>
      <c r="M62" s="478"/>
      <c r="N62" s="309"/>
    </row>
    <row r="63" spans="1:26" s="258" customFormat="1" x14ac:dyDescent="0.2">
      <c r="A63" s="473"/>
      <c r="B63" s="309"/>
      <c r="D63" s="474"/>
      <c r="E63" s="309"/>
      <c r="F63" s="29"/>
      <c r="G63" s="475"/>
      <c r="H63" s="476"/>
      <c r="I63" s="309"/>
      <c r="J63" s="477"/>
      <c r="K63" s="477"/>
      <c r="L63" s="477"/>
      <c r="M63" s="478"/>
      <c r="N63" s="309"/>
    </row>
    <row r="64" spans="1:26" s="258" customFormat="1" x14ac:dyDescent="0.2">
      <c r="A64" s="473"/>
      <c r="B64" s="309"/>
      <c r="D64" s="474"/>
      <c r="E64" s="309"/>
      <c r="F64" s="29"/>
      <c r="G64" s="475"/>
      <c r="H64" s="476"/>
      <c r="I64" s="309"/>
      <c r="J64" s="477"/>
      <c r="K64" s="477"/>
      <c r="L64" s="477"/>
      <c r="M64" s="478"/>
      <c r="N64" s="309"/>
    </row>
    <row r="65" spans="1:14" s="258" customFormat="1" x14ac:dyDescent="0.2">
      <c r="A65" s="473"/>
      <c r="B65" s="309"/>
      <c r="D65" s="474"/>
      <c r="E65" s="309"/>
      <c r="F65" s="29"/>
      <c r="G65" s="475"/>
      <c r="H65" s="476"/>
      <c r="I65" s="309"/>
      <c r="J65" s="477"/>
      <c r="K65" s="477"/>
      <c r="L65" s="477"/>
      <c r="M65" s="478"/>
      <c r="N65" s="309"/>
    </row>
    <row r="66" spans="1:14" s="258" customFormat="1" x14ac:dyDescent="0.2">
      <c r="A66" s="473"/>
      <c r="B66" s="309"/>
      <c r="D66" s="474"/>
      <c r="E66" s="309"/>
      <c r="F66" s="29"/>
      <c r="G66" s="475"/>
      <c r="H66" s="476"/>
      <c r="I66" s="309"/>
      <c r="J66" s="477"/>
      <c r="K66" s="477"/>
      <c r="L66" s="477"/>
      <c r="M66" s="478"/>
      <c r="N66" s="309"/>
    </row>
    <row r="67" spans="1:14" s="258" customFormat="1" x14ac:dyDescent="0.2">
      <c r="A67" s="473"/>
      <c r="B67" s="309"/>
      <c r="D67" s="474"/>
      <c r="E67" s="309"/>
      <c r="F67" s="29"/>
      <c r="G67" s="475"/>
      <c r="H67" s="476"/>
      <c r="I67" s="309"/>
      <c r="J67" s="477"/>
      <c r="K67" s="477"/>
      <c r="L67" s="477"/>
      <c r="M67" s="478"/>
      <c r="N67" s="309"/>
    </row>
  </sheetData>
  <sortState ref="A38:Z59">
    <sortCondition ref="A38:A59"/>
  </sortState>
  <customSheetViews>
    <customSheetView guid="{AB6DF331-6F3D-4A04-9B31-9285668B630A}" showPageBreaks="1" fitToPage="1" view="pageBreakPreview">
      <selection activeCell="A9" sqref="A9:IV9"/>
      <colBreaks count="2" manualBreakCount="2">
        <brk id="17" max="50" man="1"/>
        <brk id="31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38" orientation="portrait" r:id="rId1"/>
      <headerFooter alignWithMargins="0"/>
    </customSheetView>
    <customSheetView guid="{2CB5C6AB-8CA4-4A12-8C86-30C44E11A564}" showPageBreaks="1" fitToPage="1" printArea="1" hiddenColumns="1" view="pageBreakPreview">
      <selection activeCell="A30" sqref="A30:IV30"/>
      <pageMargins left="0.15748031496062992" right="0.19685039370078741" top="0.15748031496062992" bottom="0.15748031496062992" header="0.15748031496062992" footer="0.15748031496062992"/>
      <printOptions horizontalCentered="1"/>
      <pageSetup paperSize="9" scale="94" orientation="landscape" r:id="rId2"/>
      <headerFooter alignWithMargins="0"/>
    </customSheetView>
    <customSheetView guid="{4654A10B-BF2C-4F91-B821-84CF341F9FF3}" showPageBreaks="1" fitToPage="1" hiddenRows="1" hiddenColumns="1" view="pageBreakPreview" topLeftCell="A7">
      <selection activeCell="J20" sqref="J20"/>
      <colBreaks count="1" manualBreakCount="1">
        <brk id="31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91" fitToHeight="2" orientation="landscape" r:id="rId3"/>
      <headerFooter alignWithMargins="0"/>
    </customSheetView>
    <customSheetView guid="{A52F393E-587E-40A2-B224-F36DC3F0F66D}" showPageBreaks="1" printArea="1" hiddenColumns="1" view="pageBreakPreview" topLeftCell="D43">
      <selection activeCell="D37" sqref="A37:IV37"/>
      <colBreaks count="2" manualBreakCount="2">
        <brk id="17" max="63" man="1"/>
        <brk id="31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landscape" r:id="rId4"/>
      <headerFooter alignWithMargins="0"/>
    </customSheetView>
    <customSheetView guid="{948F6758-08EB-455E-9DF2-723DFC2E4E47}" showPageBreaks="1" printArea="1" hiddenColumns="1" view="pageBreakPreview" topLeftCell="A55">
      <selection activeCell="A60" sqref="A60:IV60"/>
      <rowBreaks count="1" manualBreakCount="1">
        <brk id="33" max="17" man="1"/>
      </rowBreaks>
      <pageMargins left="0.15748031496062992" right="0.19685039370078741" top="0.15748031496062992" bottom="0.15748031496062992" header="0.15748031496062992" footer="0.15748031496062992"/>
      <printOptions horizontalCentered="1"/>
      <pageSetup paperSize="9" scale="91" orientation="portrait" r:id="rId5"/>
      <headerFooter alignWithMargins="0"/>
    </customSheetView>
  </customSheetViews>
  <mergeCells count="17">
    <mergeCell ref="A34:R34"/>
    <mergeCell ref="A35:R35"/>
    <mergeCell ref="N36:O36"/>
    <mergeCell ref="N37:P37"/>
    <mergeCell ref="A1:R1"/>
    <mergeCell ref="A2:R2"/>
    <mergeCell ref="A3:R3"/>
    <mergeCell ref="A5:R5"/>
    <mergeCell ref="M6:R6"/>
    <mergeCell ref="D6:L6"/>
    <mergeCell ref="A4:R4"/>
    <mergeCell ref="N11:P11"/>
    <mergeCell ref="A9:R9"/>
    <mergeCell ref="N10:O10"/>
    <mergeCell ref="P10:R10"/>
    <mergeCell ref="A8:R8"/>
    <mergeCell ref="H10:L10"/>
  </mergeCells>
  <phoneticPr fontId="7" type="noConversion"/>
  <printOptions horizontalCentered="1"/>
  <pageMargins left="0.15748031496062992" right="0.19685039370078741" top="0.15748031496062992" bottom="0.15748031496062992" header="0.15748031496062992" footer="0.15748031496062992"/>
  <pageSetup paperSize="9" scale="91" orientation="landscape" r:id="rId6"/>
  <headerFooter alignWithMargins="0"/>
  <rowBreaks count="1" manualBreakCount="1">
    <brk id="3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7"/>
  <sheetViews>
    <sheetView view="pageBreakPreview" zoomScaleSheetLayoutView="100" workbookViewId="0">
      <selection activeCell="F22" sqref="F22"/>
    </sheetView>
  </sheetViews>
  <sheetFormatPr defaultRowHeight="12.75" x14ac:dyDescent="0.2"/>
  <cols>
    <col min="1" max="1" width="5.42578125" style="34" customWidth="1"/>
    <col min="2" max="2" width="4.85546875" style="32" customWidth="1"/>
    <col min="3" max="3" width="24.7109375" style="15" customWidth="1"/>
    <col min="4" max="4" width="8.42578125" style="139" customWidth="1"/>
    <col min="5" max="5" width="6" style="32" hidden="1" customWidth="1"/>
    <col min="6" max="6" width="22.140625" style="26" customWidth="1"/>
    <col min="7" max="7" width="29.5703125" style="395" customWidth="1"/>
    <col min="8" max="8" width="9.7109375" style="79" customWidth="1"/>
    <col min="9" max="9" width="6" style="32" customWidth="1"/>
    <col min="10" max="11" width="6" style="71" hidden="1" customWidth="1"/>
    <col min="12" max="12" width="7" style="76" hidden="1" customWidth="1"/>
    <col min="13" max="13" width="36.42578125" style="403" customWidth="1"/>
    <col min="14" max="14" width="5" style="32" hidden="1" customWidth="1"/>
    <col min="15" max="16" width="5" style="15" hidden="1" customWidth="1"/>
    <col min="17" max="17" width="7.28515625" style="15" hidden="1" customWidth="1"/>
    <col min="18" max="18" width="5.5703125" style="15" hidden="1" customWidth="1"/>
    <col min="19" max="26" width="6.5703125" style="15" customWidth="1"/>
    <col min="27" max="16384" width="9.140625" style="15"/>
  </cols>
  <sheetData>
    <row r="1" spans="1:26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85">
        <v>100.1</v>
      </c>
      <c r="T1" s="85">
        <v>229.9</v>
      </c>
      <c r="U1" s="85">
        <v>238.9</v>
      </c>
      <c r="V1" s="85">
        <v>250.9</v>
      </c>
      <c r="W1" s="85">
        <v>304.89999999999998</v>
      </c>
      <c r="X1" s="85">
        <v>319.89999999999998</v>
      </c>
      <c r="Y1" s="85">
        <v>336.9</v>
      </c>
      <c r="Z1" s="85">
        <v>355.9</v>
      </c>
    </row>
    <row r="2" spans="1:26" ht="12.7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</row>
    <row r="3" spans="1:26" s="35" customFormat="1" ht="7.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6" s="35" customFormat="1" ht="19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7"/>
      <c r="Z4" s="81"/>
    </row>
    <row r="5" spans="1:26" s="35" customFormat="1" ht="32.25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  <c r="Z5" s="81"/>
    </row>
    <row r="6" spans="1:26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7"/>
      <c r="M6" s="549" t="str">
        <f>'60 юн'!N7</f>
        <v>01-03 марта 2019г</v>
      </c>
      <c r="N6" s="549"/>
      <c r="O6" s="549"/>
      <c r="P6" s="549"/>
      <c r="Q6" s="549"/>
      <c r="R6" s="549"/>
      <c r="S6" s="81"/>
      <c r="T6" s="81"/>
      <c r="U6" s="81"/>
      <c r="V6" s="87"/>
      <c r="W6" s="81"/>
      <c r="X6" s="81"/>
      <c r="Y6" s="87"/>
      <c r="Z6" s="81"/>
    </row>
    <row r="7" spans="1:26" s="35" customFormat="1" ht="15.75" customHeight="1" x14ac:dyDescent="0.25">
      <c r="A7" s="33"/>
      <c r="B7" s="31"/>
      <c r="C7" s="38"/>
      <c r="D7" s="33"/>
      <c r="E7" s="33"/>
      <c r="F7" s="33"/>
      <c r="G7" s="392"/>
      <c r="H7" s="33"/>
      <c r="I7" s="33"/>
      <c r="J7" s="33"/>
      <c r="K7" s="33"/>
      <c r="L7" s="33"/>
      <c r="M7" s="392"/>
      <c r="N7" s="31"/>
      <c r="O7" s="31"/>
      <c r="P7" s="31"/>
      <c r="Q7" s="31"/>
      <c r="R7" s="31"/>
      <c r="S7" s="81"/>
      <c r="T7" s="81"/>
      <c r="U7" s="81"/>
      <c r="V7" s="87"/>
      <c r="W7" s="81"/>
      <c r="X7" s="81"/>
      <c r="Y7" s="87"/>
      <c r="Z7" s="81"/>
    </row>
    <row r="8" spans="1:26" s="35" customFormat="1" ht="20.25" customHeight="1" x14ac:dyDescent="0.25">
      <c r="A8" s="535" t="s">
        <v>341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  <c r="Z8" s="81"/>
    </row>
    <row r="9" spans="1:26" s="35" customFormat="1" ht="15.75" customHeight="1" x14ac:dyDescent="0.25">
      <c r="A9" s="552" t="s">
        <v>61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  <c r="Z9" s="106"/>
    </row>
    <row r="10" spans="1:26" s="47" customFormat="1" ht="15.75" customHeight="1" x14ac:dyDescent="0.25">
      <c r="A10" s="51"/>
      <c r="B10" s="84"/>
      <c r="C10" s="55"/>
      <c r="D10" s="144"/>
      <c r="E10" s="54"/>
      <c r="F10" s="50"/>
      <c r="G10" s="393"/>
      <c r="H10" s="565" t="s">
        <v>19</v>
      </c>
      <c r="I10" s="565"/>
      <c r="J10" s="565"/>
      <c r="K10" s="565"/>
      <c r="L10" s="565"/>
      <c r="M10" s="404" t="s">
        <v>803</v>
      </c>
      <c r="N10" s="540" t="s">
        <v>24</v>
      </c>
      <c r="O10" s="540"/>
      <c r="P10" s="557" t="s">
        <v>642</v>
      </c>
      <c r="Q10" s="557"/>
      <c r="R10" s="557"/>
      <c r="S10" s="59"/>
      <c r="T10" s="14"/>
      <c r="U10" s="40"/>
      <c r="V10" s="131"/>
      <c r="W10" s="131"/>
      <c r="X10" s="131"/>
      <c r="Y10" s="131"/>
      <c r="Z10" s="131"/>
    </row>
    <row r="11" spans="1:26" s="48" customFormat="1" ht="28.5" customHeight="1" x14ac:dyDescent="0.2">
      <c r="A11" s="13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394" t="s">
        <v>6</v>
      </c>
      <c r="H11" s="77" t="s">
        <v>35</v>
      </c>
      <c r="I11" s="66" t="s">
        <v>17</v>
      </c>
      <c r="J11" s="108" t="s">
        <v>27</v>
      </c>
      <c r="K11" s="108" t="s">
        <v>28</v>
      </c>
      <c r="L11" s="77" t="s">
        <v>31</v>
      </c>
      <c r="M11" s="394" t="s">
        <v>9</v>
      </c>
      <c r="N11" s="551" t="s">
        <v>10</v>
      </c>
      <c r="O11" s="551"/>
      <c r="P11" s="551"/>
      <c r="Q11" s="175" t="s">
        <v>11</v>
      </c>
      <c r="R11" s="57" t="s">
        <v>1</v>
      </c>
      <c r="S11" s="59"/>
      <c r="T11" s="14"/>
      <c r="U11" s="40"/>
      <c r="V11" s="44"/>
      <c r="W11" s="44"/>
      <c r="X11" s="44"/>
      <c r="Y11" s="44"/>
      <c r="Z11" s="44"/>
    </row>
    <row r="12" spans="1:26" s="16" customFormat="1" ht="14.25" customHeight="1" x14ac:dyDescent="0.2">
      <c r="A12" s="281">
        <v>1</v>
      </c>
      <c r="B12" s="282">
        <v>211</v>
      </c>
      <c r="C12" s="152" t="str">
        <f>VLOOKUP(B12,'Уч юн'!$A$3:$G$780,2,FALSE)</f>
        <v>Косолапов Иван</v>
      </c>
      <c r="D12" s="283" t="str">
        <f>VLOOKUP(B12,'Уч юн'!$A$3:$G$780,3,FALSE)</f>
        <v>2006</v>
      </c>
      <c r="E12" s="281" t="str">
        <f>VLOOKUP(B12,'Уч юн'!$A$3:$G$780,4,FALSE)</f>
        <v>3</v>
      </c>
      <c r="F12" s="152" t="str">
        <f>VLOOKUP(B12,'Уч юн'!$A$3:$G$780,5,FALSE)</f>
        <v>Мордовия</v>
      </c>
      <c r="G12" s="332" t="str">
        <f>VLOOKUP(B12,'Уч юн'!$A$3:$G$780,6,FALSE)</f>
        <v>СШОР по л/а, Лямбирская ДЮСШ</v>
      </c>
      <c r="H12" s="284" t="str">
        <f t="shared" ref="H12:H30" si="0">CONCATENATE(J12,":",K12)</f>
        <v>2:49,0</v>
      </c>
      <c r="I12" s="285">
        <f t="shared" ref="I12:I30" si="1">LOOKUP(L12,$S$1:$Z$1,$S$2:$Z$2)</f>
        <v>2</v>
      </c>
      <c r="J12" s="330" t="s">
        <v>88</v>
      </c>
      <c r="K12" s="330" t="s">
        <v>786</v>
      </c>
      <c r="L12" s="396">
        <f t="shared" ref="L12:L33" si="2">(J12*100)+K12</f>
        <v>249</v>
      </c>
      <c r="M12" s="333" t="str">
        <f>VLOOKUP(B12,'Уч юн'!$A$3:$G$780,7,FALSE)</f>
        <v>Нижегородов Г.И.</v>
      </c>
      <c r="N12" s="348"/>
      <c r="O12" s="352"/>
      <c r="P12" s="352"/>
      <c r="Q12" s="352"/>
      <c r="R12" s="352"/>
      <c r="S12" s="46"/>
      <c r="T12" s="62"/>
      <c r="U12" s="63"/>
    </row>
    <row r="13" spans="1:26" s="16" customFormat="1" ht="14.25" customHeight="1" x14ac:dyDescent="0.2">
      <c r="A13" s="281">
        <v>2</v>
      </c>
      <c r="B13" s="282">
        <v>349</v>
      </c>
      <c r="C13" s="152" t="str">
        <f>VLOOKUP(B13,'Уч юн'!$A$3:$G$780,2,FALSE)</f>
        <v>Мордовин Николай</v>
      </c>
      <c r="D13" s="283" t="str">
        <f>VLOOKUP(B13,'Уч юн'!$A$3:$G$780,3,FALSE)</f>
        <v>2006</v>
      </c>
      <c r="E13" s="281" t="str">
        <f>VLOOKUP(B13,'Уч юн'!$A$3:$G$780,4,FALSE)</f>
        <v>3</v>
      </c>
      <c r="F13" s="152" t="str">
        <f>VLOOKUP(B13,'Уч юн'!$A$3:$G$780,5,FALSE)</f>
        <v>Нижегородская</v>
      </c>
      <c r="G13" s="332" t="str">
        <f>VLOOKUP(B13,'Уч юн'!$A$3:$G$780,6,FALSE)</f>
        <v>ДЮСШ "Икар"</v>
      </c>
      <c r="H13" s="284" t="str">
        <f t="shared" si="0"/>
        <v>2:55,2</v>
      </c>
      <c r="I13" s="285">
        <f t="shared" si="1"/>
        <v>3</v>
      </c>
      <c r="J13" s="330" t="s">
        <v>88</v>
      </c>
      <c r="K13" s="330" t="s">
        <v>755</v>
      </c>
      <c r="L13" s="396">
        <f t="shared" si="2"/>
        <v>255.2</v>
      </c>
      <c r="M13" s="333" t="str">
        <f>VLOOKUP(B13,'Уч юн'!$A$3:$G$780,7,FALSE)</f>
        <v>Колганов А.Ю.</v>
      </c>
      <c r="N13" s="347"/>
      <c r="O13" s="356"/>
      <c r="P13" s="356"/>
      <c r="Q13" s="356"/>
      <c r="R13" s="352"/>
      <c r="S13" s="46"/>
      <c r="T13" s="14"/>
      <c r="U13" s="40"/>
    </row>
    <row r="14" spans="1:26" s="16" customFormat="1" ht="14.25" customHeight="1" x14ac:dyDescent="0.2">
      <c r="A14" s="281">
        <v>3</v>
      </c>
      <c r="B14" s="282">
        <v>212</v>
      </c>
      <c r="C14" s="152" t="str">
        <f>VLOOKUP(B14,'Уч юн'!$A$3:$G$780,2,FALSE)</f>
        <v>Узенков Олег</v>
      </c>
      <c r="D14" s="283" t="str">
        <f>VLOOKUP(B14,'Уч юн'!$A$3:$G$780,3,FALSE)</f>
        <v>2006</v>
      </c>
      <c r="E14" s="281" t="str">
        <f>VLOOKUP(B14,'Уч юн'!$A$3:$G$780,4,FALSE)</f>
        <v>3</v>
      </c>
      <c r="F14" s="152" t="str">
        <f>VLOOKUP(B14,'Уч юн'!$A$3:$G$780,5,FALSE)</f>
        <v>Мордовия</v>
      </c>
      <c r="G14" s="332" t="str">
        <f>VLOOKUP(B14,'Уч юн'!$A$3:$G$780,6,FALSE)</f>
        <v>СШОР по л/а, Лямбирская ДЮСШ</v>
      </c>
      <c r="H14" s="284" t="str">
        <f t="shared" si="0"/>
        <v>2:57,4</v>
      </c>
      <c r="I14" s="285">
        <f t="shared" si="1"/>
        <v>3</v>
      </c>
      <c r="J14" s="330" t="s">
        <v>88</v>
      </c>
      <c r="K14" s="330" t="s">
        <v>787</v>
      </c>
      <c r="L14" s="396">
        <f t="shared" si="2"/>
        <v>257.39999999999998</v>
      </c>
      <c r="M14" s="333" t="str">
        <f>VLOOKUP(B14,'Уч юн'!$A$3:$G$780,7,FALSE)</f>
        <v>Кузины Д.В.,В.Ф</v>
      </c>
      <c r="N14" s="8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6" customFormat="1" ht="14.25" customHeight="1" x14ac:dyDescent="0.25">
      <c r="A15" s="281">
        <v>4</v>
      </c>
      <c r="B15" s="282">
        <v>131</v>
      </c>
      <c r="C15" s="152" t="str">
        <f>VLOOKUP(B15,'Уч юн'!$A$3:$G$780,2,FALSE)</f>
        <v>Кылчик Иван</v>
      </c>
      <c r="D15" s="283" t="str">
        <f>VLOOKUP(B15,'Уч юн'!$A$3:$G$780,3,FALSE)</f>
        <v>2006</v>
      </c>
      <c r="E15" s="281" t="str">
        <f>VLOOKUP(B15,'Уч юн'!$A$3:$G$780,4,FALSE)</f>
        <v>3</v>
      </c>
      <c r="F15" s="152" t="str">
        <f>VLOOKUP(B15,'Уч юн'!$A$3:$G$780,5,FALSE)</f>
        <v>Московская</v>
      </c>
      <c r="G15" s="332" t="str">
        <f>VLOOKUP(B15,'Уч юн'!$A$3:$G$780,6,FALSE)</f>
        <v>СШ "Спарта"</v>
      </c>
      <c r="H15" s="284" t="str">
        <f t="shared" si="0"/>
        <v>2:57,5</v>
      </c>
      <c r="I15" s="285">
        <f t="shared" si="1"/>
        <v>3</v>
      </c>
      <c r="J15" s="330" t="s">
        <v>88</v>
      </c>
      <c r="K15" s="330" t="s">
        <v>788</v>
      </c>
      <c r="L15" s="396">
        <f t="shared" si="2"/>
        <v>257.5</v>
      </c>
      <c r="M15" s="333" t="str">
        <f>VLOOKUP(B15,'Уч юн'!$A$3:$G$780,7,FALSE)</f>
        <v>Пятаевы А.П., Н.С.</v>
      </c>
      <c r="N15" s="348"/>
      <c r="O15" s="352"/>
      <c r="P15" s="352"/>
      <c r="Q15" s="352"/>
      <c r="R15" s="352"/>
      <c r="S15" s="106"/>
      <c r="T15" s="106"/>
      <c r="U15" s="106"/>
      <c r="V15" s="106"/>
      <c r="W15" s="106"/>
      <c r="X15" s="106"/>
      <c r="Y15" s="106"/>
      <c r="Z15" s="106"/>
    </row>
    <row r="16" spans="1:26" s="16" customFormat="1" ht="14.25" customHeight="1" x14ac:dyDescent="0.2">
      <c r="A16" s="281">
        <v>5</v>
      </c>
      <c r="B16" s="282">
        <v>247</v>
      </c>
      <c r="C16" s="152" t="str">
        <f>VLOOKUP(B16,'Уч юн'!$A$3:$G$780,2,FALSE)</f>
        <v>Кузнецов Павел</v>
      </c>
      <c r="D16" s="283" t="str">
        <f>VLOOKUP(B16,'Уч юн'!$A$3:$G$780,3,FALSE)</f>
        <v>2006</v>
      </c>
      <c r="E16" s="281" t="str">
        <f>VLOOKUP(B16,'Уч юн'!$A$3:$G$780,4,FALSE)</f>
        <v>3</v>
      </c>
      <c r="F16" s="152" t="str">
        <f>VLOOKUP(B16,'Уч юн'!$A$3:$G$780,5,FALSE)</f>
        <v>Свердловская</v>
      </c>
      <c r="G16" s="332" t="str">
        <f>VLOOKUP(B16,'Уч юн'!$A$3:$G$780,6,FALSE)</f>
        <v>ДЮСШ</v>
      </c>
      <c r="H16" s="284" t="str">
        <f t="shared" si="0"/>
        <v>3:02,2</v>
      </c>
      <c r="I16" s="285">
        <f t="shared" si="1"/>
        <v>3</v>
      </c>
      <c r="J16" s="330" t="s">
        <v>94</v>
      </c>
      <c r="K16" s="330" t="s">
        <v>781</v>
      </c>
      <c r="L16" s="396">
        <f t="shared" si="2"/>
        <v>302.2</v>
      </c>
      <c r="M16" s="333" t="str">
        <f>VLOOKUP(B16,'Уч юн'!$A$3:$G$780,7,FALSE)</f>
        <v>Неволина Г.В.</v>
      </c>
      <c r="N16" s="348"/>
      <c r="O16" s="352"/>
      <c r="P16" s="352"/>
      <c r="Q16" s="352"/>
      <c r="R16" s="352"/>
    </row>
    <row r="17" spans="1:26" s="16" customFormat="1" ht="14.25" customHeight="1" x14ac:dyDescent="0.2">
      <c r="A17" s="281">
        <v>6</v>
      </c>
      <c r="B17" s="282">
        <v>161</v>
      </c>
      <c r="C17" s="152" t="str">
        <f>VLOOKUP(B17,'Уч юн'!$A$3:$G$780,2,FALSE)</f>
        <v>Ахметшин Руслан</v>
      </c>
      <c r="D17" s="283" t="str">
        <f>VLOOKUP(B17,'Уч юн'!$A$3:$G$780,3,FALSE)</f>
        <v>2006</v>
      </c>
      <c r="E17" s="281">
        <f>VLOOKUP(B17,'Уч юн'!$A$3:$G$780,4,FALSE)</f>
        <v>0</v>
      </c>
      <c r="F17" s="152" t="str">
        <f>VLOOKUP(B17,'Уч юн'!$A$3:$G$780,5,FALSE)</f>
        <v>Башкортостан</v>
      </c>
      <c r="G17" s="332" t="str">
        <f>VLOOKUP(B17,'Уч юн'!$A$3:$G$780,6,FALSE)</f>
        <v>ДЮСШ</v>
      </c>
      <c r="H17" s="284" t="str">
        <f t="shared" si="0"/>
        <v>3:03,2</v>
      </c>
      <c r="I17" s="285">
        <f t="shared" si="1"/>
        <v>3</v>
      </c>
      <c r="J17" s="330" t="s">
        <v>94</v>
      </c>
      <c r="K17" s="330" t="s">
        <v>789</v>
      </c>
      <c r="L17" s="396">
        <f t="shared" si="2"/>
        <v>303.2</v>
      </c>
      <c r="M17" s="333" t="str">
        <f>VLOOKUP(B17,'Уч юн'!$A$3:$G$780,7,FALSE)</f>
        <v>Махмутов Т.У.</v>
      </c>
      <c r="N17" s="8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16" customFormat="1" ht="14.25" customHeight="1" x14ac:dyDescent="0.2">
      <c r="A18" s="281">
        <v>7</v>
      </c>
      <c r="B18" s="282">
        <v>356</v>
      </c>
      <c r="C18" s="152" t="str">
        <f>VLOOKUP(B18,'Уч юн'!$A$3:$G$780,2,FALSE)</f>
        <v>Пихтуров Дмитрий</v>
      </c>
      <c r="D18" s="283" t="str">
        <f>VLOOKUP(B18,'Уч юн'!$A$3:$G$780,3,FALSE)</f>
        <v>2006</v>
      </c>
      <c r="E18" s="281" t="str">
        <f>VLOOKUP(B18,'Уч юн'!$A$3:$G$780,4,FALSE)</f>
        <v>1ю</v>
      </c>
      <c r="F18" s="152" t="str">
        <f>VLOOKUP(B18,'Уч юн'!$A$3:$G$780,5,FALSE)</f>
        <v>Калмыкия</v>
      </c>
      <c r="G18" s="332" t="str">
        <f>VLOOKUP(B18,'Уч юн'!$A$3:$G$780,6,FALSE)</f>
        <v>РДЮСШ МО и Н РК</v>
      </c>
      <c r="H18" s="284" t="str">
        <f t="shared" si="0"/>
        <v>3:03,7</v>
      </c>
      <c r="I18" s="285">
        <f t="shared" si="1"/>
        <v>3</v>
      </c>
      <c r="J18" s="330" t="s">
        <v>94</v>
      </c>
      <c r="K18" s="330" t="s">
        <v>794</v>
      </c>
      <c r="L18" s="396">
        <f t="shared" si="2"/>
        <v>303.7</v>
      </c>
      <c r="M18" s="333" t="str">
        <f>VLOOKUP(B18,'Уч юн'!$A$3:$G$780,7,FALSE)</f>
        <v>Басангов Б.Н.</v>
      </c>
      <c r="N18" s="397"/>
      <c r="O18" s="398"/>
      <c r="P18" s="398"/>
      <c r="Q18" s="398"/>
      <c r="R18" s="398"/>
      <c r="U18" s="40"/>
    </row>
    <row r="19" spans="1:26" s="16" customFormat="1" ht="14.25" customHeight="1" x14ac:dyDescent="0.2">
      <c r="A19" s="281">
        <v>8</v>
      </c>
      <c r="B19" s="282">
        <v>271</v>
      </c>
      <c r="C19" s="152" t="str">
        <f>VLOOKUP(B19,'Уч юн'!$A$3:$G$780,2,FALSE)</f>
        <v>Извеков Роман</v>
      </c>
      <c r="D19" s="283" t="str">
        <f>VLOOKUP(B19,'Уч юн'!$A$3:$G$780,3,FALSE)</f>
        <v>2006</v>
      </c>
      <c r="E19" s="281" t="str">
        <f>VLOOKUP(B19,'Уч юн'!$A$3:$G$780,4,FALSE)</f>
        <v>3</v>
      </c>
      <c r="F19" s="152" t="str">
        <f>VLOOKUP(B19,'Уч юн'!$A$3:$G$780,5,FALSE)</f>
        <v>Челябинская</v>
      </c>
      <c r="G19" s="332" t="str">
        <f>VLOOKUP(B19,'Уч юн'!$A$3:$G$780,6,FALSE)</f>
        <v>СШОР№2, ШИСП</v>
      </c>
      <c r="H19" s="284" t="str">
        <f t="shared" si="0"/>
        <v>3:05,5</v>
      </c>
      <c r="I19" s="285" t="str">
        <f t="shared" si="1"/>
        <v>1юн</v>
      </c>
      <c r="J19" s="330" t="s">
        <v>94</v>
      </c>
      <c r="K19" s="330" t="s">
        <v>791</v>
      </c>
      <c r="L19" s="396">
        <f t="shared" si="2"/>
        <v>305.5</v>
      </c>
      <c r="M19" s="333" t="str">
        <f>VLOOKUP(B19,'Уч юн'!$A$3:$G$780,7,FALSE)</f>
        <v>Сайко Р.И., Сайко Е.В., Сергеев Д.Ж.</v>
      </c>
      <c r="N19" s="348"/>
      <c r="O19" s="352"/>
      <c r="P19" s="352"/>
      <c r="Q19" s="352"/>
      <c r="R19" s="352"/>
      <c r="U19" s="40"/>
    </row>
    <row r="20" spans="1:26" s="16" customFormat="1" ht="14.25" customHeight="1" x14ac:dyDescent="0.2">
      <c r="A20" s="281">
        <v>9</v>
      </c>
      <c r="B20" s="282">
        <v>118</v>
      </c>
      <c r="C20" s="152" t="str">
        <f>VLOOKUP(B20,'Уч юн'!$A$3:$G$780,2,FALSE)</f>
        <v>Чипуштанов Данил</v>
      </c>
      <c r="D20" s="283" t="str">
        <f>VLOOKUP(B20,'Уч юн'!$A$3:$G$780,3,FALSE)</f>
        <v>2006</v>
      </c>
      <c r="E20" s="281" t="str">
        <f>VLOOKUP(B20,'Уч юн'!$A$3:$G$780,4,FALSE)</f>
        <v>1ю</v>
      </c>
      <c r="F20" s="152" t="str">
        <f>VLOOKUP(B20,'Уч юн'!$A$3:$G$780,5,FALSE)</f>
        <v>Свердловская</v>
      </c>
      <c r="G20" s="332" t="str">
        <f>VLOOKUP(B20,'Уч юн'!$A$3:$G$780,6,FALSE)</f>
        <v>СШ</v>
      </c>
      <c r="H20" s="284" t="str">
        <f t="shared" si="0"/>
        <v>3:08,9</v>
      </c>
      <c r="I20" s="285" t="str">
        <f t="shared" si="1"/>
        <v>1юн</v>
      </c>
      <c r="J20" s="330" t="s">
        <v>94</v>
      </c>
      <c r="K20" s="330" t="s">
        <v>759</v>
      </c>
      <c r="L20" s="396">
        <f t="shared" si="2"/>
        <v>308.89999999999998</v>
      </c>
      <c r="M20" s="333" t="str">
        <f>VLOOKUP(B20,'Уч юн'!$A$3:$G$780,7,FALSE)</f>
        <v>Белоногов В.В.</v>
      </c>
      <c r="N20" s="397"/>
      <c r="O20" s="398"/>
      <c r="P20" s="398"/>
      <c r="Q20" s="398"/>
      <c r="R20" s="398"/>
      <c r="U20" s="40"/>
    </row>
    <row r="21" spans="1:26" s="44" customFormat="1" ht="14.25" customHeight="1" x14ac:dyDescent="0.2">
      <c r="A21" s="281">
        <v>10</v>
      </c>
      <c r="B21" s="282">
        <v>324</v>
      </c>
      <c r="C21" s="152" t="str">
        <f>VLOOKUP(B21,'Уч юн'!$A$3:$G$780,2,FALSE)</f>
        <v>Томашук Матвей</v>
      </c>
      <c r="D21" s="283" t="str">
        <f>VLOOKUP(B21,'Уч юн'!$A$3:$G$780,3,FALSE)</f>
        <v>2006</v>
      </c>
      <c r="E21" s="281" t="str">
        <f>VLOOKUP(B21,'Уч юн'!$A$3:$G$780,4,FALSE)</f>
        <v>1ю</v>
      </c>
      <c r="F21" s="152" t="str">
        <f>VLOOKUP(B21,'Уч юн'!$A$3:$G$780,5,FALSE)</f>
        <v>Саха-Якутия</v>
      </c>
      <c r="G21" s="332"/>
      <c r="H21" s="284" t="str">
        <f t="shared" si="0"/>
        <v>3:10,2</v>
      </c>
      <c r="I21" s="285" t="str">
        <f t="shared" si="1"/>
        <v>1юн</v>
      </c>
      <c r="J21" s="330" t="s">
        <v>94</v>
      </c>
      <c r="K21" s="330" t="s">
        <v>793</v>
      </c>
      <c r="L21" s="396">
        <f t="shared" si="2"/>
        <v>310.2</v>
      </c>
      <c r="M21" s="333" t="str">
        <f>VLOOKUP(B21,'Уч юн'!$A$3:$G$780,7,FALSE)</f>
        <v>Вдовина С.А.</v>
      </c>
      <c r="N21" s="81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s="16" customFormat="1" ht="14.25" customHeight="1" x14ac:dyDescent="0.2">
      <c r="A22" s="281">
        <v>11</v>
      </c>
      <c r="B22" s="282">
        <v>429</v>
      </c>
      <c r="C22" s="152" t="str">
        <f>VLOOKUP(B22,'Уч юн'!$A$3:$G$780,2,FALSE)</f>
        <v>Поляков Иван</v>
      </c>
      <c r="D22" s="283" t="str">
        <f>VLOOKUP(B22,'Уч юн'!$A$3:$G$780,3,FALSE)</f>
        <v>2007</v>
      </c>
      <c r="E22" s="281" t="str">
        <f>VLOOKUP(B22,'Уч юн'!$A$3:$G$780,4,FALSE)</f>
        <v>1ю</v>
      </c>
      <c r="F22" s="152" t="str">
        <f>VLOOKUP(B22,'Уч юн'!$A$3:$G$780,5,FALSE)</f>
        <v>Московская</v>
      </c>
      <c r="G22" s="332" t="str">
        <f>VLOOKUP(B22,'Уч юн'!$A$3:$G$780,6,FALSE)</f>
        <v>СШОР "Лидер"</v>
      </c>
      <c r="H22" s="284" t="str">
        <f t="shared" si="0"/>
        <v>3:11,2</v>
      </c>
      <c r="I22" s="285" t="str">
        <f t="shared" si="1"/>
        <v>1юн</v>
      </c>
      <c r="J22" s="330" t="s">
        <v>94</v>
      </c>
      <c r="K22" s="330" t="s">
        <v>797</v>
      </c>
      <c r="L22" s="396">
        <f t="shared" si="2"/>
        <v>311.2</v>
      </c>
      <c r="M22" s="333" t="str">
        <f>VLOOKUP(B22,'Уч юн'!$A$3:$G$780,7,FALSE)</f>
        <v>Молочникова О.А.</v>
      </c>
      <c r="N22" s="347"/>
      <c r="O22" s="356"/>
      <c r="P22" s="356"/>
      <c r="Q22" s="356"/>
      <c r="R22" s="352"/>
      <c r="S22" s="46"/>
      <c r="T22" s="14"/>
      <c r="U22" s="40"/>
    </row>
    <row r="23" spans="1:26" s="16" customFormat="1" ht="14.25" customHeight="1" x14ac:dyDescent="0.2">
      <c r="A23" s="281">
        <v>12</v>
      </c>
      <c r="B23" s="282">
        <v>70</v>
      </c>
      <c r="C23" s="152" t="str">
        <f>VLOOKUP(B23,'Уч юн'!$A$3:$G$780,2,FALSE)</f>
        <v>Калашников Давид</v>
      </c>
      <c r="D23" s="283" t="str">
        <f>VLOOKUP(B23,'Уч юн'!$A$3:$G$780,3,FALSE)</f>
        <v>2006</v>
      </c>
      <c r="E23" s="281" t="str">
        <f>VLOOKUP(B23,'Уч юн'!$A$3:$G$780,4,FALSE)</f>
        <v>1ю</v>
      </c>
      <c r="F23" s="152" t="str">
        <f>VLOOKUP(B23,'Уч юн'!$A$3:$G$780,5,FALSE)</f>
        <v>Татарстан</v>
      </c>
      <c r="G23" s="332" t="str">
        <f>VLOOKUP(B23,'Уч юн'!$A$3:$G$780,6,FALSE)</f>
        <v>СШОР "Тасма"</v>
      </c>
      <c r="H23" s="284" t="str">
        <f t="shared" si="0"/>
        <v>3:15,4</v>
      </c>
      <c r="I23" s="285" t="str">
        <f t="shared" si="1"/>
        <v>1юн</v>
      </c>
      <c r="J23" s="330" t="s">
        <v>94</v>
      </c>
      <c r="K23" s="330" t="s">
        <v>798</v>
      </c>
      <c r="L23" s="396">
        <f t="shared" si="2"/>
        <v>315.39999999999998</v>
      </c>
      <c r="M23" s="333" t="str">
        <f>VLOOKUP(B23,'Уч юн'!$A$3:$G$780,7,FALSE)</f>
        <v xml:space="preserve">Годунова Е.И. </v>
      </c>
      <c r="N23" s="348"/>
      <c r="O23" s="352"/>
      <c r="P23" s="352"/>
      <c r="Q23" s="352"/>
      <c r="R23" s="352"/>
      <c r="U23" s="40"/>
    </row>
    <row r="24" spans="1:26" s="16" customFormat="1" ht="14.25" customHeight="1" x14ac:dyDescent="0.2">
      <c r="A24" s="281">
        <v>13</v>
      </c>
      <c r="B24" s="282">
        <v>607</v>
      </c>
      <c r="C24" s="152" t="str">
        <f>VLOOKUP(B24,'Уч юн'!$A$3:$G$780,2,FALSE)</f>
        <v>Болховитин Александр</v>
      </c>
      <c r="D24" s="283" t="str">
        <f>VLOOKUP(B24,'Уч юн'!$A$3:$G$780,3,FALSE)</f>
        <v>2006</v>
      </c>
      <c r="E24" s="281">
        <f>VLOOKUP(B24,'Уч юн'!$A$3:$G$780,4,FALSE)</f>
        <v>0</v>
      </c>
      <c r="F24" s="152" t="str">
        <f>VLOOKUP(B24,'Уч юн'!$A$3:$G$780,5,FALSE)</f>
        <v>Пензенская</v>
      </c>
      <c r="G24" s="332" t="str">
        <f>VLOOKUP(B24,'Уч юн'!$A$3:$G$780,6,FALSE)</f>
        <v>УОР</v>
      </c>
      <c r="H24" s="284" t="str">
        <f t="shared" si="0"/>
        <v>3:15,6</v>
      </c>
      <c r="I24" s="285" t="str">
        <f t="shared" si="1"/>
        <v>1юн</v>
      </c>
      <c r="J24" s="330" t="s">
        <v>94</v>
      </c>
      <c r="K24" s="330" t="s">
        <v>799</v>
      </c>
      <c r="L24" s="396">
        <f t="shared" si="2"/>
        <v>315.60000000000002</v>
      </c>
      <c r="M24" s="333" t="str">
        <f>VLOOKUP(B24,'Уч юн'!$A$3:$G$780,7,FALSE)</f>
        <v>Воеводины А.Н., Ю.С.</v>
      </c>
      <c r="N24" s="347"/>
      <c r="O24" s="356"/>
      <c r="P24" s="356"/>
      <c r="Q24" s="356"/>
      <c r="R24" s="352"/>
      <c r="S24" s="46"/>
      <c r="T24" s="14"/>
      <c r="U24" s="40"/>
    </row>
    <row r="25" spans="1:26" s="16" customFormat="1" ht="14.25" customHeight="1" x14ac:dyDescent="0.2">
      <c r="A25" s="281">
        <v>14</v>
      </c>
      <c r="B25" s="282">
        <v>73</v>
      </c>
      <c r="C25" s="152" t="str">
        <f>VLOOKUP(B25,'Уч юн'!$A$3:$G$780,2,FALSE)</f>
        <v>Шишимров Никита</v>
      </c>
      <c r="D25" s="283" t="str">
        <f>VLOOKUP(B25,'Уч юн'!$A$3:$G$780,3,FALSE)</f>
        <v>2007</v>
      </c>
      <c r="E25" s="281">
        <f>VLOOKUP(B25,'Уч юн'!$A$3:$G$780,4,FALSE)</f>
        <v>0</v>
      </c>
      <c r="F25" s="152" t="str">
        <f>VLOOKUP(B25,'Уч юн'!$A$3:$G$780,5,FALSE)</f>
        <v>Московская</v>
      </c>
      <c r="G25" s="332" t="str">
        <f>VLOOKUP(B25,'Уч юн'!$A$3:$G$780,6,FALSE)</f>
        <v>Мытищи "Авангард"</v>
      </c>
      <c r="H25" s="284" t="str">
        <f t="shared" si="0"/>
        <v>3:24,3</v>
      </c>
      <c r="I25" s="285" t="str">
        <f t="shared" si="1"/>
        <v>2юн</v>
      </c>
      <c r="J25" s="330" t="s">
        <v>94</v>
      </c>
      <c r="K25" s="330" t="s">
        <v>790</v>
      </c>
      <c r="L25" s="396">
        <f t="shared" si="2"/>
        <v>324.3</v>
      </c>
      <c r="M25" s="333" t="str">
        <f>VLOOKUP(B25,'Уч юн'!$A$3:$G$780,7,FALSE)</f>
        <v>Сычаев М.М.</v>
      </c>
      <c r="N25" s="348"/>
      <c r="O25" s="352"/>
      <c r="P25" s="352"/>
      <c r="Q25" s="352"/>
      <c r="R25" s="352"/>
      <c r="S25" s="46"/>
      <c r="T25" s="62"/>
      <c r="U25" s="63"/>
    </row>
    <row r="26" spans="1:26" s="16" customFormat="1" ht="14.25" customHeight="1" x14ac:dyDescent="0.2">
      <c r="A26" s="281">
        <v>15</v>
      </c>
      <c r="B26" s="282">
        <v>469</v>
      </c>
      <c r="C26" s="152" t="str">
        <f>VLOOKUP(B26,'Уч юн'!$A$3:$G$780,2,FALSE)</f>
        <v xml:space="preserve">Назаров Никита </v>
      </c>
      <c r="D26" s="283" t="str">
        <f>VLOOKUP(B26,'Уч юн'!$A$3:$G$780,3,FALSE)</f>
        <v>2007</v>
      </c>
      <c r="E26" s="281" t="str">
        <f>VLOOKUP(B26,'Уч юн'!$A$3:$G$780,4,FALSE)</f>
        <v>1ю</v>
      </c>
      <c r="F26" s="152" t="str">
        <f>VLOOKUP(B26,'Уч юн'!$A$3:$G$780,5,FALSE)</f>
        <v>Саратовская</v>
      </c>
      <c r="G26" s="332" t="str">
        <f>VLOOKUP(B26,'Уч юн'!$A$3:$G$780,6,FALSE)</f>
        <v>СШ МУ</v>
      </c>
      <c r="H26" s="284" t="str">
        <f t="shared" si="0"/>
        <v>3:27,2</v>
      </c>
      <c r="I26" s="285" t="str">
        <f t="shared" si="1"/>
        <v>2юн</v>
      </c>
      <c r="J26" s="330" t="s">
        <v>94</v>
      </c>
      <c r="K26" s="330" t="s">
        <v>795</v>
      </c>
      <c r="L26" s="396">
        <f t="shared" si="2"/>
        <v>327.2</v>
      </c>
      <c r="M26" s="333" t="str">
        <f>VLOOKUP(B26,'Уч юн'!$A$3:$G$780,7,FALSE)</f>
        <v>Майорова И.Е.</v>
      </c>
      <c r="N26" s="8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6" customFormat="1" ht="14.25" customHeight="1" x14ac:dyDescent="0.2">
      <c r="A27" s="281">
        <v>16</v>
      </c>
      <c r="B27" s="282">
        <v>466</v>
      </c>
      <c r="C27" s="152" t="str">
        <f>VLOOKUP(B27,'Уч юн'!$A$3:$G$780,2,FALSE)</f>
        <v>Крикунов Александр</v>
      </c>
      <c r="D27" s="283" t="str">
        <f>VLOOKUP(B27,'Уч юн'!$A$3:$G$780,3,FALSE)</f>
        <v>2007</v>
      </c>
      <c r="E27" s="281" t="str">
        <f>VLOOKUP(B27,'Уч юн'!$A$3:$G$780,4,FALSE)</f>
        <v>1ю</v>
      </c>
      <c r="F27" s="152" t="str">
        <f>VLOOKUP(B27,'Уч юн'!$A$3:$G$780,5,FALSE)</f>
        <v>Саратовская</v>
      </c>
      <c r="G27" s="332" t="str">
        <f>VLOOKUP(B27,'Уч юн'!$A$3:$G$780,6,FALSE)</f>
        <v>СШ Юность</v>
      </c>
      <c r="H27" s="284" t="str">
        <f t="shared" si="0"/>
        <v>3:27,5</v>
      </c>
      <c r="I27" s="285" t="str">
        <f t="shared" si="1"/>
        <v>2юн</v>
      </c>
      <c r="J27" s="330" t="s">
        <v>94</v>
      </c>
      <c r="K27" s="330" t="s">
        <v>801</v>
      </c>
      <c r="L27" s="396">
        <f t="shared" si="2"/>
        <v>327.5</v>
      </c>
      <c r="M27" s="333" t="str">
        <f>VLOOKUP(B27,'Уч юн'!$A$3:$G$780,7,FALSE)</f>
        <v>Кукушкина С.А.</v>
      </c>
      <c r="N27" s="347"/>
      <c r="O27" s="356"/>
      <c r="P27" s="356"/>
      <c r="Q27" s="356"/>
      <c r="R27" s="352"/>
      <c r="S27" s="46"/>
      <c r="T27" s="14"/>
      <c r="U27" s="40"/>
    </row>
    <row r="28" spans="1:26" s="44" customFormat="1" ht="14.25" customHeight="1" x14ac:dyDescent="0.2">
      <c r="A28" s="281">
        <v>17</v>
      </c>
      <c r="B28" s="282">
        <v>263</v>
      </c>
      <c r="C28" s="152" t="str">
        <f>VLOOKUP(B28,'Уч юн'!$A$3:$G$780,2,FALSE)</f>
        <v>Жуков Артем</v>
      </c>
      <c r="D28" s="283" t="str">
        <f>VLOOKUP(B28,'Уч юн'!$A$3:$G$780,3,FALSE)</f>
        <v>2007</v>
      </c>
      <c r="E28" s="281" t="str">
        <f>VLOOKUP(B28,'Уч юн'!$A$3:$G$780,4,FALSE)</f>
        <v>1ю</v>
      </c>
      <c r="F28" s="152" t="str">
        <f>VLOOKUP(B28,'Уч юн'!$A$3:$G$780,5,FALSE)</f>
        <v>Тамбовская</v>
      </c>
      <c r="G28" s="332" t="str">
        <f>VLOOKUP(B28,'Уч юн'!$A$3:$G$780,6,FALSE)</f>
        <v>ДЮСШ№1</v>
      </c>
      <c r="H28" s="284" t="str">
        <f t="shared" si="0"/>
        <v>3:30,8</v>
      </c>
      <c r="I28" s="285" t="str">
        <f t="shared" si="1"/>
        <v>2юн</v>
      </c>
      <c r="J28" s="330" t="s">
        <v>94</v>
      </c>
      <c r="K28" s="330" t="s">
        <v>800</v>
      </c>
      <c r="L28" s="396">
        <f t="shared" si="2"/>
        <v>330.8</v>
      </c>
      <c r="M28" s="333" t="str">
        <f>VLOOKUP(B28,'Уч юн'!$A$3:$G$780,7,FALSE)</f>
        <v>Котова Н.И.</v>
      </c>
      <c r="N28" s="397"/>
      <c r="O28" s="398"/>
      <c r="P28" s="398"/>
      <c r="Q28" s="398"/>
      <c r="R28" s="398"/>
      <c r="S28" s="16"/>
      <c r="T28" s="16"/>
      <c r="U28" s="40"/>
      <c r="V28" s="16"/>
      <c r="W28" s="16"/>
      <c r="X28" s="16"/>
      <c r="Y28" s="16"/>
      <c r="Z28" s="16"/>
    </row>
    <row r="29" spans="1:26" s="16" customFormat="1" ht="14.25" customHeight="1" x14ac:dyDescent="0.2">
      <c r="A29" s="281">
        <v>18</v>
      </c>
      <c r="B29" s="282">
        <v>463</v>
      </c>
      <c r="C29" s="152" t="str">
        <f>VLOOKUP(B29,'Уч юн'!$A$3:$G$780,2,FALSE)</f>
        <v>Санта Руис Дэвид</v>
      </c>
      <c r="D29" s="283" t="str">
        <f>VLOOKUP(B29,'Уч юн'!$A$3:$G$780,3,FALSE)</f>
        <v>2006</v>
      </c>
      <c r="E29" s="281" t="str">
        <f>VLOOKUP(B29,'Уч юн'!$A$3:$G$780,4,FALSE)</f>
        <v>1ю</v>
      </c>
      <c r="F29" s="152" t="str">
        <f>VLOOKUP(B29,'Уч юн'!$A$3:$G$780,5,FALSE)</f>
        <v>Саратовская</v>
      </c>
      <c r="G29" s="332" t="str">
        <f>VLOOKUP(B29,'Уч юн'!$A$3:$G$780,6,FALSE)</f>
        <v>СШ МУ</v>
      </c>
      <c r="H29" s="284" t="str">
        <f t="shared" si="0"/>
        <v>3:36,5</v>
      </c>
      <c r="I29" s="285" t="str">
        <f t="shared" si="1"/>
        <v>2юн</v>
      </c>
      <c r="J29" s="330" t="s">
        <v>94</v>
      </c>
      <c r="K29" s="330" t="s">
        <v>796</v>
      </c>
      <c r="L29" s="396">
        <f t="shared" si="2"/>
        <v>336.5</v>
      </c>
      <c r="M29" s="333" t="str">
        <f>VLOOKUP(B29,'Уч юн'!$A$3:$G$780,7,FALSE)</f>
        <v>Майорова И.Е.</v>
      </c>
      <c r="N29" s="348"/>
      <c r="O29" s="352"/>
      <c r="P29" s="352"/>
      <c r="Q29" s="352"/>
      <c r="R29" s="352"/>
      <c r="T29" s="14"/>
      <c r="U29" s="40"/>
    </row>
    <row r="30" spans="1:26" s="16" customFormat="1" ht="14.25" customHeight="1" x14ac:dyDescent="0.2">
      <c r="A30" s="281">
        <v>19</v>
      </c>
      <c r="B30" s="282">
        <v>232</v>
      </c>
      <c r="C30" s="152" t="str">
        <f>VLOOKUP(B30,'Уч юн'!$A$3:$G$780,2,FALSE)</f>
        <v>Токаленко Егор</v>
      </c>
      <c r="D30" s="283" t="str">
        <f>VLOOKUP(B30,'Уч юн'!$A$3:$G$780,3,FALSE)</f>
        <v>2006</v>
      </c>
      <c r="E30" s="281" t="str">
        <f>VLOOKUP(B30,'Уч юн'!$A$3:$G$780,4,FALSE)</f>
        <v>3ю</v>
      </c>
      <c r="F30" s="152" t="str">
        <f>VLOOKUP(B30,'Уч юн'!$A$3:$G$780,5,FALSE)</f>
        <v>Московская</v>
      </c>
      <c r="G30" s="332" t="str">
        <f>VLOOKUP(B30,'Уч юн'!$A$3:$G$780,6,FALSE)</f>
        <v>СШ "Авангард"</v>
      </c>
      <c r="H30" s="284" t="str">
        <f t="shared" si="0"/>
        <v>3:45,0</v>
      </c>
      <c r="I30" s="285" t="str">
        <f t="shared" si="1"/>
        <v>3юн</v>
      </c>
      <c r="J30" s="330" t="s">
        <v>94</v>
      </c>
      <c r="K30" s="330" t="s">
        <v>792</v>
      </c>
      <c r="L30" s="396">
        <f t="shared" si="2"/>
        <v>345</v>
      </c>
      <c r="M30" s="333" t="str">
        <f>VLOOKUP(B30,'Уч юн'!$A$3:$G$780,7,FALSE)</f>
        <v>Полищук И.Б.</v>
      </c>
      <c r="N30" s="348"/>
      <c r="O30" s="352"/>
      <c r="P30" s="352"/>
      <c r="Q30" s="352"/>
      <c r="R30" s="352"/>
    </row>
    <row r="31" spans="1:26" s="16" customFormat="1" ht="14.25" customHeight="1" x14ac:dyDescent="0.2">
      <c r="A31" s="281"/>
      <c r="B31" s="282">
        <v>213</v>
      </c>
      <c r="C31" s="152" t="str">
        <f>VLOOKUP(B31,'Уч юн'!$A$3:$G$780,2,FALSE)</f>
        <v>Забатурин Артем</v>
      </c>
      <c r="D31" s="283" t="str">
        <f>VLOOKUP(B31,'Уч юн'!$A$3:$G$780,3,FALSE)</f>
        <v>2006</v>
      </c>
      <c r="E31" s="281" t="str">
        <f>VLOOKUP(B31,'Уч юн'!$A$3:$G$780,4,FALSE)</f>
        <v>1ю</v>
      </c>
      <c r="F31" s="152" t="str">
        <f>VLOOKUP(B31,'Уч юн'!$A$3:$G$780,5,FALSE)</f>
        <v>Мордовия</v>
      </c>
      <c r="G31" s="332" t="str">
        <f>VLOOKUP(B31,'Уч юн'!$A$3:$G$780,6,FALSE)</f>
        <v>СШОР по л/а, СШОР Болотникова</v>
      </c>
      <c r="H31" s="399" t="str">
        <f>CONCATENATE(J31,"",K31)</f>
        <v>дискв.163.2</v>
      </c>
      <c r="I31" s="285"/>
      <c r="J31" s="330" t="s">
        <v>802</v>
      </c>
      <c r="K31" s="330"/>
      <c r="L31" s="396" t="e">
        <f t="shared" si="2"/>
        <v>#VALUE!</v>
      </c>
      <c r="M31" s="333" t="str">
        <f>VLOOKUP(B31,'Уч юн'!$A$3:$G$780,7,FALSE)</f>
        <v>Поплавский Е.А., Кулагов К.А.</v>
      </c>
      <c r="N31" s="348"/>
      <c r="O31" s="352"/>
      <c r="P31" s="352"/>
      <c r="Q31" s="352"/>
      <c r="R31" s="352"/>
      <c r="T31" s="14"/>
      <c r="U31" s="40"/>
    </row>
    <row r="32" spans="1:26" s="16" customFormat="1" ht="14.25" customHeight="1" x14ac:dyDescent="0.2">
      <c r="A32" s="281"/>
      <c r="B32" s="282">
        <v>343</v>
      </c>
      <c r="C32" s="152" t="str">
        <f>VLOOKUP(B32,'Уч юн'!$A$3:$G$780,2,FALSE)</f>
        <v>Качура Данила</v>
      </c>
      <c r="D32" s="283" t="str">
        <f>VLOOKUP(B32,'Уч юн'!$A$3:$G$780,3,FALSE)</f>
        <v>2006</v>
      </c>
      <c r="E32" s="281" t="str">
        <f>VLOOKUP(B32,'Уч юн'!$A$3:$G$780,4,FALSE)</f>
        <v>2ю</v>
      </c>
      <c r="F32" s="152" t="str">
        <f>VLOOKUP(B32,'Уч юн'!$A$3:$G$780,5,FALSE)</f>
        <v>Москва</v>
      </c>
      <c r="G32" s="332" t="str">
        <f>VLOOKUP(B32,'Уч юн'!$A$3:$G$780,6,FALSE)</f>
        <v>СШОР№24, ДЮСШ</v>
      </c>
      <c r="H32" s="284" t="s">
        <v>737</v>
      </c>
      <c r="I32" s="285"/>
      <c r="J32" s="330" t="s">
        <v>659</v>
      </c>
      <c r="K32" s="330"/>
      <c r="L32" s="396" t="e">
        <f t="shared" si="2"/>
        <v>#VALUE!</v>
      </c>
      <c r="M32" s="333" t="str">
        <f>VLOOKUP(B32,'Уч юн'!$A$3:$G$780,7,FALSE)</f>
        <v>Коровин Д.А., Лаврентьева М.А.</v>
      </c>
      <c r="N32" s="348"/>
      <c r="O32" s="352"/>
      <c r="P32" s="352"/>
      <c r="Q32" s="352"/>
      <c r="R32" s="352"/>
      <c r="T32" s="14"/>
      <c r="U32" s="40"/>
    </row>
    <row r="33" spans="1:26" s="16" customFormat="1" ht="14.25" customHeight="1" x14ac:dyDescent="0.2">
      <c r="A33" s="281"/>
      <c r="B33" s="282">
        <v>248</v>
      </c>
      <c r="C33" s="152" t="str">
        <f>VLOOKUP(B33,'Уч юн'!$A$3:$G$780,2,FALSE)</f>
        <v>Смирнов Максим</v>
      </c>
      <c r="D33" s="283" t="str">
        <f>VLOOKUP(B33,'Уч юн'!$A$3:$G$780,3,FALSE)</f>
        <v>2007</v>
      </c>
      <c r="E33" s="281" t="str">
        <f>VLOOKUP(B33,'Уч юн'!$A$3:$G$780,4,FALSE)</f>
        <v>3</v>
      </c>
      <c r="F33" s="152" t="str">
        <f>VLOOKUP(B33,'Уч юн'!$A$3:$G$780,5,FALSE)</f>
        <v>Нижегородская</v>
      </c>
      <c r="G33" s="332" t="str">
        <f>VLOOKUP(B33,'Уч юн'!$A$3:$G$780,6,FALSE)</f>
        <v>КСШОР№1</v>
      </c>
      <c r="H33" s="284" t="s">
        <v>737</v>
      </c>
      <c r="I33" s="285"/>
      <c r="J33" s="330" t="s">
        <v>659</v>
      </c>
      <c r="K33" s="330"/>
      <c r="L33" s="396" t="e">
        <f t="shared" si="2"/>
        <v>#VALUE!</v>
      </c>
      <c r="M33" s="333" t="str">
        <f>VLOOKUP(B33,'Уч юн'!$A$3:$G$780,7,FALSE)</f>
        <v>Плужников Н.Н.</v>
      </c>
      <c r="N33" s="81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s="14" customFormat="1" x14ac:dyDescent="0.2">
      <c r="A34" s="111"/>
      <c r="B34" s="81"/>
      <c r="D34" s="147"/>
      <c r="E34" s="81"/>
      <c r="F34" s="112"/>
      <c r="G34" s="400"/>
      <c r="H34" s="113"/>
      <c r="I34" s="81"/>
      <c r="J34" s="390"/>
      <c r="K34" s="390"/>
      <c r="L34" s="301"/>
      <c r="M34" s="402"/>
      <c r="N34" s="81"/>
    </row>
    <row r="35" spans="1:26" s="188" customFormat="1" ht="15.75" hidden="1" x14ac:dyDescent="0.25">
      <c r="A35" s="33"/>
      <c r="B35" s="33"/>
      <c r="C35" s="338" t="s">
        <v>655</v>
      </c>
      <c r="D35" s="189"/>
      <c r="E35" s="33"/>
      <c r="F35" s="38"/>
      <c r="G35" s="405"/>
      <c r="H35" s="72" t="s">
        <v>657</v>
      </c>
      <c r="I35" s="33"/>
      <c r="J35" s="33"/>
      <c r="K35" s="312"/>
      <c r="L35" s="312"/>
      <c r="M35" s="406"/>
    </row>
    <row r="36" spans="1:26" s="188" customFormat="1" ht="15.75" hidden="1" x14ac:dyDescent="0.25">
      <c r="A36" s="33"/>
      <c r="B36" s="33"/>
      <c r="D36" s="189"/>
      <c r="E36" s="33"/>
      <c r="F36" s="38"/>
      <c r="G36" s="405"/>
      <c r="H36" s="72"/>
      <c r="I36" s="33"/>
      <c r="J36" s="33"/>
      <c r="K36" s="312"/>
      <c r="L36" s="312"/>
      <c r="M36" s="406"/>
    </row>
    <row r="37" spans="1:26" s="188" customFormat="1" ht="15.75" hidden="1" x14ac:dyDescent="0.25">
      <c r="A37" s="33"/>
      <c r="B37" s="33"/>
      <c r="C37" s="338" t="s">
        <v>656</v>
      </c>
      <c r="D37" s="189"/>
      <c r="E37" s="33"/>
      <c r="F37" s="38"/>
      <c r="G37" s="405"/>
      <c r="H37" s="72" t="s">
        <v>658</v>
      </c>
      <c r="I37" s="33"/>
      <c r="J37" s="33"/>
      <c r="K37" s="312"/>
      <c r="L37" s="312"/>
      <c r="M37" s="406"/>
    </row>
  </sheetData>
  <customSheetViews>
    <customSheetView guid="{948F6758-08EB-455E-9DF2-723DFC2E4E47}" showPageBreaks="1" printArea="1" hiddenRows="1" hiddenColumns="1" view="pageBreakPreview">
      <selection activeCell="F33" sqref="F33"/>
      <colBreaks count="1" manualBreakCount="1">
        <brk id="13" max="36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99" orientation="landscape" r:id="rId1"/>
      <headerFooter alignWithMargins="0"/>
    </customSheetView>
  </customSheetViews>
  <mergeCells count="13">
    <mergeCell ref="N11:P11"/>
    <mergeCell ref="A1:R1"/>
    <mergeCell ref="A2:R2"/>
    <mergeCell ref="A3:R3"/>
    <mergeCell ref="A4:R4"/>
    <mergeCell ref="A5:R5"/>
    <mergeCell ref="D6:L6"/>
    <mergeCell ref="M6:R6"/>
    <mergeCell ref="A8:R8"/>
    <mergeCell ref="A9:R9"/>
    <mergeCell ref="H10:L10"/>
    <mergeCell ref="N10:O10"/>
    <mergeCell ref="P10:R10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99" orientation="landscape" r:id="rId2"/>
  <headerFooter alignWithMargins="0"/>
  <colBreaks count="1" manualBreakCount="1">
    <brk id="13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5"/>
  <sheetViews>
    <sheetView view="pageBreakPreview" zoomScaleSheetLayoutView="100" workbookViewId="0">
      <selection activeCell="F37" sqref="F37"/>
    </sheetView>
  </sheetViews>
  <sheetFormatPr defaultRowHeight="12.75" x14ac:dyDescent="0.2"/>
  <cols>
    <col min="1" max="1" width="5.42578125" style="34" customWidth="1"/>
    <col min="2" max="2" width="4.85546875" style="32" customWidth="1"/>
    <col min="3" max="3" width="24.7109375" style="15" customWidth="1"/>
    <col min="4" max="4" width="8.42578125" style="139" customWidth="1"/>
    <col min="5" max="5" width="6" style="32" customWidth="1"/>
    <col min="6" max="6" width="22.140625" style="26" customWidth="1"/>
    <col min="7" max="7" width="29.5703125" style="395" customWidth="1"/>
    <col min="8" max="8" width="9.42578125" style="79" customWidth="1"/>
    <col min="9" max="9" width="6" style="32" customWidth="1"/>
    <col min="10" max="11" width="6" style="71" hidden="1" customWidth="1"/>
    <col min="12" max="12" width="7" style="76" hidden="1" customWidth="1"/>
    <col min="13" max="13" width="36.42578125" style="403" customWidth="1"/>
    <col min="14" max="14" width="5" style="32" hidden="1" customWidth="1"/>
    <col min="15" max="16" width="5" style="15" hidden="1" customWidth="1"/>
    <col min="17" max="17" width="7.28515625" style="15" hidden="1" customWidth="1"/>
    <col min="18" max="18" width="5.5703125" style="15" hidden="1" customWidth="1"/>
    <col min="19" max="26" width="6.5703125" style="15" customWidth="1"/>
    <col min="27" max="16384" width="9.140625" style="15"/>
  </cols>
  <sheetData>
    <row r="1" spans="1:26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85">
        <v>300</v>
      </c>
      <c r="T1" s="85">
        <v>356.6</v>
      </c>
      <c r="U1" s="85">
        <v>409.6</v>
      </c>
      <c r="V1" s="85">
        <v>427.1</v>
      </c>
      <c r="W1" s="85">
        <v>447.1</v>
      </c>
      <c r="X1" s="85">
        <v>512.1</v>
      </c>
      <c r="Y1" s="85">
        <v>532.1</v>
      </c>
      <c r="Z1" s="85">
        <v>612.1</v>
      </c>
    </row>
    <row r="2" spans="1:26" ht="12.7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</row>
    <row r="3" spans="1:26" s="35" customFormat="1" ht="7.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6" s="35" customFormat="1" ht="19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7"/>
      <c r="Z4" s="81"/>
    </row>
    <row r="5" spans="1:26" s="35" customFormat="1" ht="32.25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  <c r="Z5" s="81"/>
    </row>
    <row r="6" spans="1:26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7"/>
      <c r="M6" s="549" t="str">
        <f>'60 юн'!N7</f>
        <v>01-03 марта 2019г</v>
      </c>
      <c r="N6" s="549"/>
      <c r="O6" s="549"/>
      <c r="P6" s="549"/>
      <c r="Q6" s="549"/>
      <c r="R6" s="549"/>
      <c r="S6" s="81"/>
      <c r="T6" s="81"/>
      <c r="U6" s="81"/>
      <c r="V6" s="87"/>
      <c r="W6" s="81"/>
      <c r="X6" s="81"/>
      <c r="Y6" s="87"/>
      <c r="Z6" s="81"/>
    </row>
    <row r="7" spans="1:26" s="35" customFormat="1" ht="15.75" customHeight="1" x14ac:dyDescent="0.25">
      <c r="A7" s="33"/>
      <c r="B7" s="31"/>
      <c r="C7" s="38"/>
      <c r="D7" s="33"/>
      <c r="E7" s="33"/>
      <c r="F7" s="33"/>
      <c r="G7" s="392"/>
      <c r="H7" s="33"/>
      <c r="I7" s="33"/>
      <c r="J7" s="33"/>
      <c r="K7" s="33"/>
      <c r="L7" s="33"/>
      <c r="M7" s="392"/>
      <c r="N7" s="31"/>
      <c r="O7" s="31"/>
      <c r="P7" s="31"/>
      <c r="Q7" s="31"/>
      <c r="R7" s="31"/>
      <c r="S7" s="81"/>
      <c r="T7" s="81"/>
      <c r="U7" s="81"/>
      <c r="V7" s="87"/>
      <c r="W7" s="81"/>
      <c r="X7" s="81"/>
      <c r="Y7" s="87"/>
      <c r="Z7" s="81"/>
    </row>
    <row r="8" spans="1:26" s="35" customFormat="1" ht="20.2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  <c r="Z8" s="81"/>
    </row>
    <row r="9" spans="1:26" s="35" customFormat="1" ht="15.75" customHeight="1" x14ac:dyDescent="0.25">
      <c r="A9" s="552" t="s">
        <v>23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  <c r="Z9" s="106"/>
    </row>
    <row r="10" spans="1:26" s="47" customFormat="1" ht="15.75" customHeight="1" x14ac:dyDescent="0.25">
      <c r="A10" s="51"/>
      <c r="B10" s="84"/>
      <c r="C10" s="55"/>
      <c r="D10" s="144"/>
      <c r="E10" s="54"/>
      <c r="F10" s="50"/>
      <c r="G10" s="393"/>
      <c r="H10" s="565" t="s">
        <v>19</v>
      </c>
      <c r="I10" s="565"/>
      <c r="J10" s="565"/>
      <c r="K10" s="565"/>
      <c r="L10" s="565"/>
      <c r="M10" s="404" t="s">
        <v>785</v>
      </c>
      <c r="N10" s="540" t="s">
        <v>24</v>
      </c>
      <c r="O10" s="540"/>
      <c r="P10" s="557" t="s">
        <v>641</v>
      </c>
      <c r="Q10" s="557"/>
      <c r="R10" s="557"/>
      <c r="S10" s="59"/>
      <c r="T10" s="14"/>
      <c r="U10" s="40"/>
      <c r="V10" s="131"/>
      <c r="W10" s="131"/>
      <c r="X10" s="131"/>
      <c r="Y10" s="131"/>
      <c r="Z10" s="131"/>
    </row>
    <row r="11" spans="1:26" s="48" customFormat="1" ht="30.75" customHeight="1" x14ac:dyDescent="0.2">
      <c r="A11" s="13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394" t="s">
        <v>6</v>
      </c>
      <c r="H11" s="77" t="s">
        <v>10</v>
      </c>
      <c r="I11" s="66" t="s">
        <v>17</v>
      </c>
      <c r="J11" s="108" t="s">
        <v>27</v>
      </c>
      <c r="K11" s="108" t="s">
        <v>28</v>
      </c>
      <c r="L11" s="77" t="s">
        <v>31</v>
      </c>
      <c r="M11" s="394" t="s">
        <v>9</v>
      </c>
      <c r="N11" s="564" t="s">
        <v>10</v>
      </c>
      <c r="O11" s="564"/>
      <c r="P11" s="564"/>
      <c r="Q11" s="292" t="s">
        <v>11</v>
      </c>
      <c r="R11" s="291" t="s">
        <v>1</v>
      </c>
      <c r="S11" s="59"/>
      <c r="T11" s="14"/>
      <c r="U11" s="40"/>
      <c r="V11" s="44"/>
      <c r="W11" s="44"/>
      <c r="X11" s="44"/>
      <c r="Y11" s="44"/>
      <c r="Z11" s="44"/>
    </row>
    <row r="12" spans="1:26" s="16" customFormat="1" ht="15" customHeight="1" x14ac:dyDescent="0.2">
      <c r="A12" s="281">
        <v>1</v>
      </c>
      <c r="B12" s="282">
        <v>151</v>
      </c>
      <c r="C12" s="152" t="str">
        <f>VLOOKUP(B12,'Уч юн'!$A$3:$G$780,2,FALSE)</f>
        <v>Маслов Игорь</v>
      </c>
      <c r="D12" s="283" t="str">
        <f>VLOOKUP(B12,'Уч юн'!$A$3:$G$780,3,FALSE)</f>
        <v>2004</v>
      </c>
      <c r="E12" s="281" t="str">
        <f>VLOOKUP(B12,'Уч юн'!$A$3:$G$780,4,FALSE)</f>
        <v>2</v>
      </c>
      <c r="F12" s="152" t="str">
        <f>VLOOKUP(B12,'Уч юн'!$A$3:$G$780,5,FALSE)</f>
        <v>ХМАО-Югра</v>
      </c>
      <c r="G12" s="332" t="str">
        <f>VLOOKUP(B12,'Уч юн'!$A$3:$G$780,6,FALSE)</f>
        <v>СДЮСШОР "Спартак"</v>
      </c>
      <c r="H12" s="284" t="str">
        <f t="shared" ref="H12:H26" si="0">CONCATENATE(J12,":",K12)</f>
        <v>4:18,5</v>
      </c>
      <c r="I12" s="285">
        <f t="shared" ref="I12:I26" si="1">LOOKUP(L12,$S$1:$Z$1,$S$2:$Z$2)</f>
        <v>2</v>
      </c>
      <c r="J12" s="330" t="s">
        <v>660</v>
      </c>
      <c r="K12" s="330" t="s">
        <v>770</v>
      </c>
      <c r="L12" s="396">
        <f t="shared" ref="L12:L28" si="2">(J12*100)+K12</f>
        <v>418.5</v>
      </c>
      <c r="M12" s="333" t="str">
        <f>VLOOKUP(B12,'Уч юн'!$A$3:$G$780,7,FALSE)</f>
        <v>Пшеничная Т.В.</v>
      </c>
      <c r="N12" s="348"/>
      <c r="O12" s="352"/>
      <c r="P12" s="352"/>
      <c r="Q12" s="352"/>
      <c r="R12" s="352"/>
      <c r="U12" s="40"/>
    </row>
    <row r="13" spans="1:26" s="16" customFormat="1" ht="15" customHeight="1" x14ac:dyDescent="0.2">
      <c r="A13" s="281">
        <v>2</v>
      </c>
      <c r="B13" s="282">
        <v>130</v>
      </c>
      <c r="C13" s="152" t="str">
        <f>VLOOKUP(B13,'Уч юн'!$A$3:$G$780,2,FALSE)</f>
        <v>Гусманов Артур</v>
      </c>
      <c r="D13" s="283" t="str">
        <f>VLOOKUP(B13,'Уч юн'!$A$3:$G$780,3,FALSE)</f>
        <v>2004</v>
      </c>
      <c r="E13" s="281" t="str">
        <f>VLOOKUP(B13,'Уч юн'!$A$3:$G$780,4,FALSE)</f>
        <v>2</v>
      </c>
      <c r="F13" s="152" t="str">
        <f>VLOOKUP(B13,'Уч юн'!$A$3:$G$780,5,FALSE)</f>
        <v>Московская</v>
      </c>
      <c r="G13" s="332" t="str">
        <f>VLOOKUP(B13,'Уч юн'!$A$3:$G$780,6,FALSE)</f>
        <v>СШ "Спарта"</v>
      </c>
      <c r="H13" s="284" t="str">
        <f t="shared" si="0"/>
        <v>4:21,7</v>
      </c>
      <c r="I13" s="285">
        <f t="shared" si="1"/>
        <v>2</v>
      </c>
      <c r="J13" s="330" t="s">
        <v>660</v>
      </c>
      <c r="K13" s="330" t="s">
        <v>771</v>
      </c>
      <c r="L13" s="396">
        <f t="shared" si="2"/>
        <v>421.7</v>
      </c>
      <c r="M13" s="333" t="str">
        <f>VLOOKUP(B13,'Уч юн'!$A$3:$G$780,7,FALSE)</f>
        <v>Пятаевы А.П., Н.С.</v>
      </c>
      <c r="N13" s="348"/>
      <c r="O13" s="352"/>
      <c r="P13" s="352"/>
      <c r="Q13" s="352"/>
      <c r="R13" s="352"/>
    </row>
    <row r="14" spans="1:26" s="16" customFormat="1" ht="15" customHeight="1" x14ac:dyDescent="0.25">
      <c r="A14" s="281">
        <v>3</v>
      </c>
      <c r="B14" s="282">
        <v>270</v>
      </c>
      <c r="C14" s="152" t="str">
        <f>VLOOKUP(B14,'Уч юн'!$A$3:$G$780,2,FALSE)</f>
        <v>Зинковский Андрей</v>
      </c>
      <c r="D14" s="283" t="str">
        <f>VLOOKUP(B14,'Уч юн'!$A$3:$G$780,3,FALSE)</f>
        <v>2004</v>
      </c>
      <c r="E14" s="281" t="str">
        <f>VLOOKUP(B14,'Уч юн'!$A$3:$G$780,4,FALSE)</f>
        <v>2</v>
      </c>
      <c r="F14" s="152" t="str">
        <f>VLOOKUP(B14,'Уч юн'!$A$3:$G$780,5,FALSE)</f>
        <v>Челябинская</v>
      </c>
      <c r="G14" s="332" t="str">
        <f>VLOOKUP(B14,'Уч юн'!$A$3:$G$780,6,FALSE)</f>
        <v>СШОР№2, ШИСП</v>
      </c>
      <c r="H14" s="284" t="str">
        <f t="shared" si="0"/>
        <v>4:22,8</v>
      </c>
      <c r="I14" s="285">
        <f t="shared" si="1"/>
        <v>2</v>
      </c>
      <c r="J14" s="330" t="s">
        <v>660</v>
      </c>
      <c r="K14" s="330" t="s">
        <v>772</v>
      </c>
      <c r="L14" s="396">
        <f t="shared" si="2"/>
        <v>422.8</v>
      </c>
      <c r="M14" s="333" t="str">
        <f>VLOOKUP(B14,'Уч юн'!$A$3:$G$780,7,FALSE)</f>
        <v>Сайко Р.И., Е.В., Копченова И.В.</v>
      </c>
      <c r="N14" s="348"/>
      <c r="O14" s="352"/>
      <c r="P14" s="352"/>
      <c r="Q14" s="352"/>
      <c r="R14" s="352"/>
      <c r="S14" s="106"/>
      <c r="T14" s="106"/>
      <c r="U14" s="106"/>
      <c r="V14" s="106"/>
      <c r="W14" s="106"/>
      <c r="X14" s="106"/>
      <c r="Y14" s="106"/>
      <c r="Z14" s="106"/>
    </row>
    <row r="15" spans="1:26" s="16" customFormat="1" ht="15" customHeight="1" x14ac:dyDescent="0.2">
      <c r="A15" s="281">
        <v>4</v>
      </c>
      <c r="B15" s="282">
        <v>482</v>
      </c>
      <c r="C15" s="152" t="str">
        <f>VLOOKUP(B15,'Уч юн'!$A$3:$G$780,2,FALSE)</f>
        <v>Носков Никита</v>
      </c>
      <c r="D15" s="283" t="str">
        <f>VLOOKUP(B15,'Уч юн'!$A$3:$G$780,3,FALSE)</f>
        <v>2004</v>
      </c>
      <c r="E15" s="281" t="str">
        <f>VLOOKUP(B15,'Уч юн'!$A$3:$G$780,4,FALSE)</f>
        <v>2</v>
      </c>
      <c r="F15" s="152" t="str">
        <f>VLOOKUP(B15,'Уч юн'!$A$3:$G$780,5,FALSE)</f>
        <v>Кировская</v>
      </c>
      <c r="G15" s="332" t="str">
        <f>VLOOKUP(B15,'Уч юн'!$A$3:$G$780,6,FALSE)</f>
        <v>СШ№2</v>
      </c>
      <c r="H15" s="284" t="str">
        <f t="shared" si="0"/>
        <v>4:23,2</v>
      </c>
      <c r="I15" s="285">
        <f t="shared" si="1"/>
        <v>2</v>
      </c>
      <c r="J15" s="330" t="s">
        <v>660</v>
      </c>
      <c r="K15" s="330" t="s">
        <v>773</v>
      </c>
      <c r="L15" s="396">
        <f t="shared" si="2"/>
        <v>423.2</v>
      </c>
      <c r="M15" s="333" t="str">
        <f>VLOOKUP(B15,'Уч юн'!$A$3:$G$780,7,FALSE)</f>
        <v>Рябова Э.Б.</v>
      </c>
      <c r="N15" s="8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6" customFormat="1" ht="15" customHeight="1" x14ac:dyDescent="0.2">
      <c r="A16" s="281">
        <v>5</v>
      </c>
      <c r="B16" s="282">
        <v>334</v>
      </c>
      <c r="C16" s="152" t="str">
        <f>VLOOKUP(B16,'Уч юн'!$A$3:$G$780,2,FALSE)</f>
        <v>Рубан Артем</v>
      </c>
      <c r="D16" s="283" t="str">
        <f>VLOOKUP(B16,'Уч юн'!$A$3:$G$780,3,FALSE)</f>
        <v>2004</v>
      </c>
      <c r="E16" s="281" t="str">
        <f>VLOOKUP(B16,'Уч юн'!$A$3:$G$780,4,FALSE)</f>
        <v>2</v>
      </c>
      <c r="F16" s="152" t="str">
        <f>VLOOKUP(B16,'Уч юн'!$A$3:$G$780,5,FALSE)</f>
        <v>Краснодарский</v>
      </c>
      <c r="G16" s="332" t="str">
        <f>VLOOKUP(B16,'Уч юн'!$A$3:$G$780,6,FALSE)</f>
        <v>ДЮСШ</v>
      </c>
      <c r="H16" s="284" t="str">
        <f t="shared" si="0"/>
        <v>4:34,2</v>
      </c>
      <c r="I16" s="285">
        <f t="shared" si="1"/>
        <v>3</v>
      </c>
      <c r="J16" s="330" t="s">
        <v>660</v>
      </c>
      <c r="K16" s="330" t="s">
        <v>774</v>
      </c>
      <c r="L16" s="396">
        <f t="shared" si="2"/>
        <v>434.2</v>
      </c>
      <c r="M16" s="333" t="str">
        <f>VLOOKUP(B16,'Уч юн'!$A$3:$G$780,7,FALSE)</f>
        <v>Кирюхин В.В.</v>
      </c>
      <c r="N16" s="348"/>
      <c r="O16" s="352"/>
      <c r="P16" s="352"/>
      <c r="Q16" s="352"/>
      <c r="R16" s="352"/>
      <c r="S16" s="46"/>
      <c r="T16" s="62"/>
      <c r="U16" s="63"/>
    </row>
    <row r="17" spans="1:26" s="16" customFormat="1" ht="15" customHeight="1" x14ac:dyDescent="0.2">
      <c r="A17" s="281">
        <v>6</v>
      </c>
      <c r="B17" s="282">
        <v>675</v>
      </c>
      <c r="C17" s="152" t="str">
        <f>VLOOKUP(B17,'Уч юн'!$A$3:$G$780,2,FALSE)</f>
        <v>Куликов Глеб</v>
      </c>
      <c r="D17" s="283" t="str">
        <f>VLOOKUP(B17,'Уч юн'!$A$3:$G$780,3,FALSE)</f>
        <v>2004</v>
      </c>
      <c r="E17" s="281" t="str">
        <f>VLOOKUP(B17,'Уч юн'!$A$3:$G$780,4,FALSE)</f>
        <v>3</v>
      </c>
      <c r="F17" s="152" t="str">
        <f>VLOOKUP(B17,'Уч юн'!$A$3:$G$780,5,FALSE)</f>
        <v>Пензенская</v>
      </c>
      <c r="G17" s="332" t="str">
        <f>VLOOKUP(B17,'Уч юн'!$A$3:$G$780,6,FALSE)</f>
        <v>КСШОР</v>
      </c>
      <c r="H17" s="284" t="str">
        <f t="shared" si="0"/>
        <v>4:37,0</v>
      </c>
      <c r="I17" s="285">
        <f t="shared" si="1"/>
        <v>3</v>
      </c>
      <c r="J17" s="330" t="s">
        <v>660</v>
      </c>
      <c r="K17" s="330" t="s">
        <v>776</v>
      </c>
      <c r="L17" s="396">
        <f t="shared" si="2"/>
        <v>437</v>
      </c>
      <c r="M17" s="333" t="str">
        <f>VLOOKUP(B17,'Уч юн'!$A$3:$G$780,7,FALSE)</f>
        <v>Андреев В.В., Кузнецов В.Б.</v>
      </c>
      <c r="N17" s="347"/>
      <c r="O17" s="356"/>
      <c r="P17" s="356"/>
      <c r="Q17" s="356"/>
      <c r="R17" s="352"/>
      <c r="S17" s="46"/>
      <c r="T17" s="14"/>
      <c r="U17" s="40"/>
    </row>
    <row r="18" spans="1:26" s="44" customFormat="1" ht="16.5" customHeight="1" x14ac:dyDescent="0.2">
      <c r="A18" s="281">
        <v>7</v>
      </c>
      <c r="B18" s="282">
        <v>237</v>
      </c>
      <c r="C18" s="152" t="str">
        <f>VLOOKUP(B18,'Уч юн'!$A$3:$G$780,2,FALSE)</f>
        <v>Ахметов Андрей</v>
      </c>
      <c r="D18" s="283" t="str">
        <f>VLOOKUP(B18,'Уч юн'!$A$3:$G$780,3,FALSE)</f>
        <v>2004</v>
      </c>
      <c r="E18" s="281" t="str">
        <f>VLOOKUP(B18,'Уч юн'!$A$3:$G$780,4,FALSE)</f>
        <v>3</v>
      </c>
      <c r="F18" s="152" t="str">
        <f>VLOOKUP(B18,'Уч юн'!$A$3:$G$780,5,FALSE)</f>
        <v>Мордовия</v>
      </c>
      <c r="G18" s="332" t="str">
        <f>VLOOKUP(B18,'Уч юн'!$A$3:$G$780,6,FALSE)</f>
        <v>СШОР по л/а, Лямбирская ДЮСШ</v>
      </c>
      <c r="H18" s="284" t="str">
        <f t="shared" si="0"/>
        <v>4:38,4</v>
      </c>
      <c r="I18" s="285">
        <f t="shared" si="1"/>
        <v>3</v>
      </c>
      <c r="J18" s="330" t="s">
        <v>660</v>
      </c>
      <c r="K18" s="330" t="s">
        <v>777</v>
      </c>
      <c r="L18" s="396">
        <f t="shared" si="2"/>
        <v>438.4</v>
      </c>
      <c r="M18" s="333" t="str">
        <f>VLOOKUP(B18,'Уч юн'!$A$3:$G$780,7,FALSE)</f>
        <v>Начаркины К.Н.,В.В.,Сельдушева О.К., Потемин В.П.</v>
      </c>
      <c r="N18" s="348"/>
      <c r="O18" s="352"/>
      <c r="P18" s="352"/>
      <c r="Q18" s="352"/>
      <c r="R18" s="352"/>
      <c r="S18" s="16"/>
      <c r="T18" s="14"/>
      <c r="U18" s="40"/>
      <c r="V18" s="16"/>
      <c r="W18" s="16"/>
      <c r="X18" s="16"/>
      <c r="Y18" s="16"/>
      <c r="Z18" s="16"/>
    </row>
    <row r="19" spans="1:26" s="16" customFormat="1" ht="15" customHeight="1" x14ac:dyDescent="0.2">
      <c r="A19" s="281">
        <v>8</v>
      </c>
      <c r="B19" s="282">
        <v>453</v>
      </c>
      <c r="C19" s="152" t="str">
        <f>VLOOKUP(B19,'Уч юн'!$A$3:$G$780,2,FALSE)</f>
        <v>Скрипин Илья</v>
      </c>
      <c r="D19" s="283" t="str">
        <f>VLOOKUP(B19,'Уч юн'!$A$3:$G$780,3,FALSE)</f>
        <v>2004</v>
      </c>
      <c r="E19" s="281" t="str">
        <f>VLOOKUP(B19,'Уч юн'!$A$3:$G$780,4,FALSE)</f>
        <v>3</v>
      </c>
      <c r="F19" s="152" t="str">
        <f>VLOOKUP(B19,'Уч юн'!$A$3:$G$780,5,FALSE)</f>
        <v>Саратовская</v>
      </c>
      <c r="G19" s="332" t="str">
        <f>VLOOKUP(B19,'Уч юн'!$A$3:$G$780,6,FALSE)</f>
        <v>ДЮСШ</v>
      </c>
      <c r="H19" s="284" t="str">
        <f t="shared" si="0"/>
        <v>4:45,9</v>
      </c>
      <c r="I19" s="285">
        <f t="shared" si="1"/>
        <v>3</v>
      </c>
      <c r="J19" s="330" t="s">
        <v>660</v>
      </c>
      <c r="K19" s="330" t="s">
        <v>778</v>
      </c>
      <c r="L19" s="396">
        <f t="shared" si="2"/>
        <v>445.9</v>
      </c>
      <c r="M19" s="333" t="str">
        <f>VLOOKUP(B19,'Уч юн'!$A$3:$G$780,7,FALSE)</f>
        <v>Калинина О.А.</v>
      </c>
      <c r="N19" s="348"/>
      <c r="O19" s="352"/>
      <c r="P19" s="352"/>
      <c r="Q19" s="352"/>
      <c r="R19" s="352"/>
      <c r="T19" s="14"/>
      <c r="U19" s="40"/>
    </row>
    <row r="20" spans="1:26" s="16" customFormat="1" ht="15" customHeight="1" x14ac:dyDescent="0.2">
      <c r="A20" s="281">
        <v>9</v>
      </c>
      <c r="B20" s="282">
        <v>670</v>
      </c>
      <c r="C20" s="152" t="str">
        <f>VLOOKUP(B20,'Уч юн'!$A$3:$G$780,2,FALSE)</f>
        <v>Секуртов Алексей</v>
      </c>
      <c r="D20" s="283" t="str">
        <f>VLOOKUP(B20,'Уч юн'!$A$3:$G$780,3,FALSE)</f>
        <v>2004</v>
      </c>
      <c r="E20" s="281" t="str">
        <f>VLOOKUP(B20,'Уч юн'!$A$3:$G$780,4,FALSE)</f>
        <v>3</v>
      </c>
      <c r="F20" s="152" t="str">
        <f>VLOOKUP(B20,'Уч юн'!$A$3:$G$780,5,FALSE)</f>
        <v>Пензенская</v>
      </c>
      <c r="G20" s="332" t="str">
        <f>VLOOKUP(B20,'Уч юн'!$A$3:$G$780,6,FALSE)</f>
        <v>СОШ им. Лермонтова</v>
      </c>
      <c r="H20" s="284" t="str">
        <f t="shared" si="0"/>
        <v>4:46,4</v>
      </c>
      <c r="I20" s="285">
        <f t="shared" si="1"/>
        <v>3</v>
      </c>
      <c r="J20" s="330" t="s">
        <v>660</v>
      </c>
      <c r="K20" s="330" t="s">
        <v>779</v>
      </c>
      <c r="L20" s="396">
        <f t="shared" si="2"/>
        <v>446.4</v>
      </c>
      <c r="M20" s="333" t="str">
        <f>VLOOKUP(B20,'Уч юн'!$A$3:$G$780,7,FALSE)</f>
        <v>Димаев М.Р., Димаев Р.Р.</v>
      </c>
      <c r="N20" s="397"/>
      <c r="O20" s="398"/>
      <c r="P20" s="398"/>
      <c r="Q20" s="398"/>
      <c r="R20" s="398"/>
      <c r="U20" s="40"/>
    </row>
    <row r="21" spans="1:26" s="16" customFormat="1" ht="15" customHeight="1" x14ac:dyDescent="0.2">
      <c r="A21" s="281">
        <v>10</v>
      </c>
      <c r="B21" s="282">
        <v>352</v>
      </c>
      <c r="C21" s="152" t="str">
        <f>VLOOKUP(B21,'Уч юн'!$A$3:$G$780,2,FALSE)</f>
        <v>Терентьев Никита</v>
      </c>
      <c r="D21" s="283" t="str">
        <f>VLOOKUP(B21,'Уч юн'!$A$3:$G$780,3,FALSE)</f>
        <v>2005</v>
      </c>
      <c r="E21" s="281" t="str">
        <f>VLOOKUP(B21,'Уч юн'!$A$3:$G$780,4,FALSE)</f>
        <v>1ю</v>
      </c>
      <c r="F21" s="152" t="str">
        <f>VLOOKUP(B21,'Уч юн'!$A$3:$G$780,5,FALSE)</f>
        <v>Нижегородская</v>
      </c>
      <c r="G21" s="332" t="str">
        <f>VLOOKUP(B21,'Уч юн'!$A$3:$G$780,6,FALSE)</f>
        <v>ДЮСШ "Икар"</v>
      </c>
      <c r="H21" s="284" t="str">
        <f t="shared" si="0"/>
        <v>4:54,7</v>
      </c>
      <c r="I21" s="285" t="str">
        <f t="shared" si="1"/>
        <v>1юн</v>
      </c>
      <c r="J21" s="330" t="s">
        <v>660</v>
      </c>
      <c r="K21" s="330" t="s">
        <v>780</v>
      </c>
      <c r="L21" s="396">
        <f t="shared" si="2"/>
        <v>454.7</v>
      </c>
      <c r="M21" s="333" t="str">
        <f>VLOOKUP(B21,'Уч юн'!$A$3:$G$780,7,FALSE)</f>
        <v>Мочкаева М.Ю.</v>
      </c>
      <c r="N21" s="348"/>
      <c r="O21" s="352"/>
      <c r="P21" s="352"/>
      <c r="Q21" s="352"/>
      <c r="R21" s="352"/>
      <c r="U21" s="40"/>
    </row>
    <row r="22" spans="1:26" s="16" customFormat="1" ht="15" customHeight="1" x14ac:dyDescent="0.2">
      <c r="A22" s="281">
        <v>11</v>
      </c>
      <c r="B22" s="282">
        <v>24</v>
      </c>
      <c r="C22" s="152" t="str">
        <f>VLOOKUP(B22,'Уч юн'!$A$3:$G$780,2,FALSE)</f>
        <v>Пантиев Константин</v>
      </c>
      <c r="D22" s="283" t="str">
        <f>VLOOKUP(B22,'Уч юн'!$A$3:$G$780,3,FALSE)</f>
        <v>2005</v>
      </c>
      <c r="E22" s="281" t="str">
        <f>VLOOKUP(B22,'Уч юн'!$A$3:$G$780,4,FALSE)</f>
        <v>2</v>
      </c>
      <c r="F22" s="152" t="str">
        <f>VLOOKUP(B22,'Уч юн'!$A$3:$G$780,5,FALSE)</f>
        <v>Сахалинская</v>
      </c>
      <c r="G22" s="332" t="str">
        <f>VLOOKUP(B22,'Уч юн'!$A$3:$G$780,6,FALSE)</f>
        <v>СШ ЛВС им. Комнацкого</v>
      </c>
      <c r="H22" s="284" t="str">
        <f t="shared" si="0"/>
        <v>4:55,7</v>
      </c>
      <c r="I22" s="285" t="str">
        <f t="shared" si="1"/>
        <v>1юн</v>
      </c>
      <c r="J22" s="330" t="s">
        <v>660</v>
      </c>
      <c r="K22" s="330" t="s">
        <v>741</v>
      </c>
      <c r="L22" s="396">
        <f t="shared" si="2"/>
        <v>455.7</v>
      </c>
      <c r="M22" s="333" t="str">
        <f>VLOOKUP(B22,'Уч юн'!$A$3:$G$780,7,FALSE)</f>
        <v>Крымский К.А.</v>
      </c>
      <c r="N22" s="347"/>
      <c r="O22" s="356"/>
      <c r="P22" s="356"/>
      <c r="Q22" s="356"/>
      <c r="R22" s="352"/>
      <c r="S22" s="46"/>
      <c r="T22" s="14"/>
      <c r="U22" s="40"/>
    </row>
    <row r="23" spans="1:26" s="44" customFormat="1" ht="15" customHeight="1" x14ac:dyDescent="0.2">
      <c r="A23" s="281">
        <v>12</v>
      </c>
      <c r="B23" s="282">
        <v>234</v>
      </c>
      <c r="C23" s="152" t="str">
        <f>VLOOKUP(B23,'Уч юн'!$A$3:$G$780,2,FALSE)</f>
        <v>Авамилев Ильяс</v>
      </c>
      <c r="D23" s="283" t="str">
        <f>VLOOKUP(B23,'Уч юн'!$A$3:$G$780,3,FALSE)</f>
        <v>2004</v>
      </c>
      <c r="E23" s="281" t="str">
        <f>VLOOKUP(B23,'Уч юн'!$A$3:$G$780,4,FALSE)</f>
        <v>3</v>
      </c>
      <c r="F23" s="152" t="str">
        <f>VLOOKUP(B23,'Уч юн'!$A$3:$G$780,5,FALSE)</f>
        <v>Московская</v>
      </c>
      <c r="G23" s="332" t="str">
        <f>VLOOKUP(B23,'Уч юн'!$A$3:$G$780,6,FALSE)</f>
        <v>СШ "Авангард"</v>
      </c>
      <c r="H23" s="284" t="str">
        <f t="shared" si="0"/>
        <v>5:02,2</v>
      </c>
      <c r="I23" s="285" t="str">
        <f t="shared" si="1"/>
        <v>1юн</v>
      </c>
      <c r="J23" s="330" t="s">
        <v>661</v>
      </c>
      <c r="K23" s="330" t="s">
        <v>781</v>
      </c>
      <c r="L23" s="396">
        <f t="shared" si="2"/>
        <v>502.2</v>
      </c>
      <c r="M23" s="333" t="str">
        <f>VLOOKUP(B23,'Уч юн'!$A$3:$G$780,7,FALSE)</f>
        <v>Полищук И.Б.</v>
      </c>
      <c r="N23" s="8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s="16" customFormat="1" ht="15" customHeight="1" x14ac:dyDescent="0.2">
      <c r="A24" s="281">
        <v>13</v>
      </c>
      <c r="B24" s="282">
        <v>677</v>
      </c>
      <c r="C24" s="152" t="str">
        <f>VLOOKUP(B24,'Уч юн'!$A$3:$G$780,2,FALSE)</f>
        <v>Бульгин Александр</v>
      </c>
      <c r="D24" s="283" t="str">
        <f>VLOOKUP(B24,'Уч юн'!$A$3:$G$780,3,FALSE)</f>
        <v>2005</v>
      </c>
      <c r="E24" s="281" t="str">
        <f>VLOOKUP(B24,'Уч юн'!$A$3:$G$780,4,FALSE)</f>
        <v>1ю</v>
      </c>
      <c r="F24" s="152" t="str">
        <f>VLOOKUP(B24,'Уч юн'!$A$3:$G$780,5,FALSE)</f>
        <v>Пензенская</v>
      </c>
      <c r="G24" s="332" t="str">
        <f>VLOOKUP(B24,'Уч юн'!$A$3:$G$780,6,FALSE)</f>
        <v>КСШОР</v>
      </c>
      <c r="H24" s="284" t="str">
        <f t="shared" si="0"/>
        <v>5:06,5</v>
      </c>
      <c r="I24" s="285" t="str">
        <f t="shared" si="1"/>
        <v>1юн</v>
      </c>
      <c r="J24" s="330" t="s">
        <v>661</v>
      </c>
      <c r="K24" s="330" t="s">
        <v>782</v>
      </c>
      <c r="L24" s="396">
        <f t="shared" si="2"/>
        <v>506.5</v>
      </c>
      <c r="M24" s="333" t="str">
        <f>VLOOKUP(B24,'Уч юн'!$A$3:$G$780,7,FALSE)</f>
        <v>Андреев В.В., Кузнецов В.Б.</v>
      </c>
      <c r="N24" s="81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s="16" customFormat="1" ht="15" customHeight="1" x14ac:dyDescent="0.2">
      <c r="A25" s="281">
        <v>14</v>
      </c>
      <c r="B25" s="282">
        <v>700</v>
      </c>
      <c r="C25" s="152" t="s">
        <v>860</v>
      </c>
      <c r="D25" s="283">
        <v>2005</v>
      </c>
      <c r="E25" s="281"/>
      <c r="F25" s="152" t="s">
        <v>224</v>
      </c>
      <c r="G25" s="332" t="s">
        <v>861</v>
      </c>
      <c r="H25" s="284" t="str">
        <f t="shared" si="0"/>
        <v>5:23,0</v>
      </c>
      <c r="I25" s="285" t="str">
        <f t="shared" si="1"/>
        <v>2юн</v>
      </c>
      <c r="J25" s="330" t="s">
        <v>661</v>
      </c>
      <c r="K25" s="330" t="s">
        <v>863</v>
      </c>
      <c r="L25" s="396">
        <f t="shared" si="2"/>
        <v>523</v>
      </c>
      <c r="M25" s="333" t="s">
        <v>862</v>
      </c>
      <c r="N25" s="81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6" customFormat="1" ht="15" customHeight="1" x14ac:dyDescent="0.2">
      <c r="A26" s="281">
        <v>15</v>
      </c>
      <c r="B26" s="282">
        <v>220</v>
      </c>
      <c r="C26" s="152" t="str">
        <f>VLOOKUP(B26,'Уч юн'!$A$3:$G$780,2,FALSE)</f>
        <v>Глинов Артем</v>
      </c>
      <c r="D26" s="283" t="str">
        <f>VLOOKUP(B26,'Уч юн'!$A$3:$G$780,3,FALSE)</f>
        <v>2004</v>
      </c>
      <c r="E26" s="281" t="str">
        <f>VLOOKUP(B26,'Уч юн'!$A$3:$G$780,4,FALSE)</f>
        <v>1ю</v>
      </c>
      <c r="F26" s="152" t="str">
        <f>VLOOKUP(B26,'Уч юн'!$A$3:$G$780,5,FALSE)</f>
        <v>Мордовия</v>
      </c>
      <c r="G26" s="332" t="str">
        <f>VLOOKUP(B26,'Уч юн'!$A$3:$G$780,6,FALSE)</f>
        <v>СШОР по л/а, Зубово-Полянская ДЮСШ</v>
      </c>
      <c r="H26" s="284" t="str">
        <f t="shared" si="0"/>
        <v>5:24,8</v>
      </c>
      <c r="I26" s="285" t="str">
        <f t="shared" si="1"/>
        <v>2юн</v>
      </c>
      <c r="J26" s="330" t="s">
        <v>661</v>
      </c>
      <c r="K26" s="330" t="s">
        <v>783</v>
      </c>
      <c r="L26" s="396">
        <f t="shared" si="2"/>
        <v>524.79999999999995</v>
      </c>
      <c r="M26" s="333" t="str">
        <f>VLOOKUP(B26,'Уч юн'!$A$3:$G$780,7,FALSE)</f>
        <v>Степанов В.Д.</v>
      </c>
      <c r="N26" s="8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6" customFormat="1" ht="15" customHeight="1" x14ac:dyDescent="0.2">
      <c r="A27" s="281"/>
      <c r="B27" s="282">
        <v>228</v>
      </c>
      <c r="C27" s="152" t="str">
        <f>VLOOKUP(B27,'Уч юн'!$A$3:$G$780,2,FALSE)</f>
        <v>Тарасов Алексей</v>
      </c>
      <c r="D27" s="283" t="str">
        <f>VLOOKUP(B27,'Уч юн'!$A$3:$G$780,3,FALSE)</f>
        <v>2004</v>
      </c>
      <c r="E27" s="281" t="str">
        <f>VLOOKUP(B27,'Уч юн'!$A$3:$G$780,4,FALSE)</f>
        <v>3</v>
      </c>
      <c r="F27" s="152" t="str">
        <f>VLOOKUP(B27,'Уч юн'!$A$3:$G$780,5,FALSE)</f>
        <v>Московская</v>
      </c>
      <c r="G27" s="332" t="str">
        <f>VLOOKUP(B27,'Уч юн'!$A$3:$G$780,6,FALSE)</f>
        <v>СШ "Авангард"</v>
      </c>
      <c r="H27" s="284" t="str">
        <f>CONCATENATE(J27,"",K27)</f>
        <v>DNF</v>
      </c>
      <c r="I27" s="285"/>
      <c r="J27" s="330" t="s">
        <v>775</v>
      </c>
      <c r="K27" s="330"/>
      <c r="L27" s="396" t="e">
        <f t="shared" si="2"/>
        <v>#VALUE!</v>
      </c>
      <c r="M27" s="333" t="str">
        <f>VLOOKUP(B27,'Уч юн'!$A$3:$G$780,7,FALSE)</f>
        <v>Полищук И.Б.</v>
      </c>
      <c r="N27" s="397"/>
      <c r="O27" s="398"/>
      <c r="P27" s="398"/>
      <c r="Q27" s="398"/>
      <c r="R27" s="398"/>
      <c r="U27" s="40"/>
    </row>
    <row r="28" spans="1:26" s="16" customFormat="1" ht="15" customHeight="1" x14ac:dyDescent="0.2">
      <c r="A28" s="281"/>
      <c r="B28" s="282">
        <v>244</v>
      </c>
      <c r="C28" s="152" t="str">
        <f>VLOOKUP(B28,'Уч юн'!$A$3:$G$780,2,FALSE)</f>
        <v>Комаров Вадим</v>
      </c>
      <c r="D28" s="283" t="str">
        <f>VLOOKUP(B28,'Уч юн'!$A$3:$G$780,3,FALSE)</f>
        <v>2005</v>
      </c>
      <c r="E28" s="281" t="str">
        <f>VLOOKUP(B28,'Уч юн'!$A$3:$G$780,4,FALSE)</f>
        <v>2</v>
      </c>
      <c r="F28" s="152" t="str">
        <f>VLOOKUP(B28,'Уч юн'!$A$3:$G$780,5,FALSE)</f>
        <v>Свердловская</v>
      </c>
      <c r="G28" s="332" t="str">
        <f>VLOOKUP(B28,'Уч юн'!$A$3:$G$780,6,FALSE)</f>
        <v>ДЮСШ</v>
      </c>
      <c r="H28" s="399" t="str">
        <f>CONCATENATE(J28,"",K28)</f>
        <v>дискв.163.3</v>
      </c>
      <c r="I28" s="285"/>
      <c r="J28" s="330" t="s">
        <v>784</v>
      </c>
      <c r="K28" s="330"/>
      <c r="L28" s="396" t="e">
        <f t="shared" si="2"/>
        <v>#VALUE!</v>
      </c>
      <c r="M28" s="333" t="str">
        <f>VLOOKUP(B28,'Уч юн'!$A$3:$G$780,7,FALSE)</f>
        <v>Петряев С.А.</v>
      </c>
      <c r="N28" s="348"/>
      <c r="O28" s="352"/>
      <c r="P28" s="352"/>
      <c r="Q28" s="352"/>
      <c r="R28" s="352"/>
      <c r="S28" s="46"/>
      <c r="T28" s="62"/>
      <c r="U28" s="63"/>
    </row>
    <row r="29" spans="1:26" s="14" customFormat="1" x14ac:dyDescent="0.2">
      <c r="A29" s="111"/>
      <c r="B29" s="81"/>
      <c r="D29" s="147"/>
      <c r="E29" s="81"/>
      <c r="F29" s="112"/>
      <c r="G29" s="400"/>
      <c r="H29" s="113"/>
      <c r="I29" s="81"/>
      <c r="J29" s="390"/>
      <c r="K29" s="390"/>
      <c r="L29" s="301"/>
      <c r="M29" s="402"/>
      <c r="N29" s="81"/>
    </row>
    <row r="30" spans="1:26" s="188" customFormat="1" ht="15.75" hidden="1" x14ac:dyDescent="0.25">
      <c r="A30" s="33"/>
      <c r="B30" s="33"/>
      <c r="C30" s="338" t="s">
        <v>655</v>
      </c>
      <c r="D30" s="189"/>
      <c r="E30" s="33"/>
      <c r="F30" s="38"/>
      <c r="G30" s="405"/>
      <c r="H30" s="72" t="s">
        <v>657</v>
      </c>
      <c r="I30" s="33"/>
      <c r="J30" s="33"/>
      <c r="K30" s="312"/>
      <c r="L30" s="312"/>
      <c r="M30" s="406"/>
    </row>
    <row r="31" spans="1:26" s="188" customFormat="1" ht="15.75" hidden="1" x14ac:dyDescent="0.25">
      <c r="A31" s="33"/>
      <c r="B31" s="33"/>
      <c r="D31" s="189"/>
      <c r="E31" s="33"/>
      <c r="F31" s="38"/>
      <c r="G31" s="405"/>
      <c r="H31" s="72"/>
      <c r="I31" s="33"/>
      <c r="J31" s="33"/>
      <c r="K31" s="312"/>
      <c r="L31" s="312"/>
      <c r="M31" s="406"/>
    </row>
    <row r="32" spans="1:26" s="188" customFormat="1" ht="15.75" hidden="1" x14ac:dyDescent="0.25">
      <c r="A32" s="33"/>
      <c r="B32" s="33"/>
      <c r="C32" s="338" t="s">
        <v>656</v>
      </c>
      <c r="D32" s="189"/>
      <c r="E32" s="33"/>
      <c r="F32" s="38"/>
      <c r="G32" s="405"/>
      <c r="H32" s="72" t="s">
        <v>658</v>
      </c>
      <c r="I32" s="33"/>
      <c r="J32" s="33"/>
      <c r="K32" s="312"/>
      <c r="L32" s="312"/>
      <c r="M32" s="406"/>
    </row>
    <row r="33" spans="1:14" s="14" customFormat="1" x14ac:dyDescent="0.2">
      <c r="A33" s="111"/>
      <c r="B33" s="81"/>
      <c r="D33" s="147"/>
      <c r="E33" s="81"/>
      <c r="F33" s="112"/>
      <c r="G33" s="400"/>
      <c r="H33" s="389"/>
      <c r="I33" s="81"/>
      <c r="J33" s="390"/>
      <c r="K33" s="390"/>
      <c r="L33" s="301"/>
      <c r="M33" s="402"/>
      <c r="N33" s="81"/>
    </row>
    <row r="34" spans="1:14" s="14" customFormat="1" x14ac:dyDescent="0.2">
      <c r="A34" s="111"/>
      <c r="B34" s="81"/>
      <c r="D34" s="147"/>
      <c r="E34" s="81"/>
      <c r="F34" s="112"/>
      <c r="G34" s="400"/>
      <c r="H34" s="389"/>
      <c r="I34" s="81"/>
      <c r="J34" s="390"/>
      <c r="K34" s="390"/>
      <c r="L34" s="301"/>
      <c r="M34" s="402"/>
      <c r="N34" s="81"/>
    </row>
    <row r="35" spans="1:14" s="14" customFormat="1" x14ac:dyDescent="0.2">
      <c r="A35" s="111"/>
      <c r="B35" s="81"/>
      <c r="D35" s="147"/>
      <c r="E35" s="81"/>
      <c r="F35" s="112"/>
      <c r="G35" s="400"/>
      <c r="H35" s="389"/>
      <c r="I35" s="81"/>
      <c r="J35" s="390"/>
      <c r="K35" s="390"/>
      <c r="L35" s="301"/>
      <c r="M35" s="402"/>
      <c r="N35" s="81"/>
    </row>
  </sheetData>
  <customSheetViews>
    <customSheetView guid="{AB6DF331-6F3D-4A04-9B31-9285668B630A}" showPageBreaks="1" fitToPage="1" view="pageBreakPreview" topLeftCell="A7">
      <selection activeCell="A41" sqref="A41:IV41"/>
      <colBreaks count="4" manualBreakCount="4">
        <brk id="11" max="46" man="1"/>
        <brk id="22" max="119" man="1"/>
        <brk id="26" max="130" man="1"/>
        <brk id="42" max="132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36" orientation="portrait" r:id="rId1"/>
      <headerFooter alignWithMargins="0"/>
    </customSheetView>
    <customSheetView guid="{2CB5C6AB-8CA4-4A12-8C86-30C44E11A564}" showPageBreaks="1" fitToPage="1" printArea="1" hiddenColumns="1" view="pageBreakPreview">
      <selection activeCell="H13" sqref="H13"/>
      <colBreaks count="1" manualBreakCount="1">
        <brk id="13" max="41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89" orientation="landscape" r:id="rId2"/>
      <headerFooter alignWithMargins="0"/>
    </customSheetView>
    <customSheetView guid="{4654A10B-BF2C-4F91-B821-84CF341F9FF3}" showPageBreaks="1" fitToPage="1" printArea="1" hiddenRows="1" hiddenColumns="1" view="pageBreakPreview" topLeftCell="A7">
      <selection activeCell="K17" sqref="K17"/>
      <colBreaks count="2" manualBreakCount="2">
        <brk id="16" max="29" man="1"/>
        <brk id="25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89" orientation="landscape" r:id="rId3"/>
      <headerFooter alignWithMargins="0"/>
    </customSheetView>
    <customSheetView guid="{A52F393E-587E-40A2-B224-F36DC3F0F66D}" showPageBreaks="1" hiddenColumns="1" view="pageBreakPreview" topLeftCell="D6">
      <selection activeCell="D4" sqref="D1:D65536"/>
      <colBreaks count="3" manualBreakCount="3">
        <brk id="25" max="130" man="1"/>
        <brk id="40" max="122" man="1"/>
        <brk id="41" max="132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portrait" r:id="rId4"/>
      <headerFooter alignWithMargins="0"/>
    </customSheetView>
    <customSheetView guid="{948F6758-08EB-455E-9DF2-723DFC2E4E47}" showPageBreaks="1" fitToPage="1" printArea="1" hiddenRows="1" hiddenColumns="1" view="pageBreakPreview" topLeftCell="A13">
      <selection activeCell="F24" sqref="F24"/>
      <colBreaks count="1" manualBreakCount="1">
        <brk id="13" max="27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96" orientation="landscape" r:id="rId5"/>
      <headerFooter alignWithMargins="0"/>
    </customSheetView>
  </customSheetViews>
  <mergeCells count="13">
    <mergeCell ref="A1:R1"/>
    <mergeCell ref="A2:R2"/>
    <mergeCell ref="A3:R3"/>
    <mergeCell ref="A5:R5"/>
    <mergeCell ref="D6:L6"/>
    <mergeCell ref="M6:R6"/>
    <mergeCell ref="A4:R4"/>
    <mergeCell ref="A8:R8"/>
    <mergeCell ref="N11:P11"/>
    <mergeCell ref="A9:R9"/>
    <mergeCell ref="N10:O10"/>
    <mergeCell ref="P10:R10"/>
    <mergeCell ref="H10:L10"/>
  </mergeCells>
  <phoneticPr fontId="7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96" orientation="landscape" r:id="rId6"/>
  <headerFooter alignWithMargins="0"/>
  <colBreaks count="1" manualBreakCount="1">
    <brk id="13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6"/>
  <sheetViews>
    <sheetView view="pageBreakPreview" topLeftCell="A7" zoomScaleSheetLayoutView="100" workbookViewId="0">
      <selection activeCell="D31" sqref="D31"/>
    </sheetView>
  </sheetViews>
  <sheetFormatPr defaultRowHeight="12.75" x14ac:dyDescent="0.2"/>
  <cols>
    <col min="1" max="1" width="5.7109375" style="34" customWidth="1"/>
    <col min="2" max="2" width="4.85546875" style="32" customWidth="1"/>
    <col min="3" max="3" width="25.140625" style="15" customWidth="1"/>
    <col min="4" max="4" width="8.42578125" style="139" customWidth="1"/>
    <col min="5" max="5" width="6" style="32" customWidth="1"/>
    <col min="6" max="6" width="16.85546875" style="26" customWidth="1"/>
    <col min="7" max="7" width="27.28515625" style="25" customWidth="1"/>
    <col min="8" max="8" width="8.140625" style="79" customWidth="1"/>
    <col min="9" max="9" width="6" style="32" customWidth="1"/>
    <col min="10" max="11" width="6" style="71" hidden="1" customWidth="1"/>
    <col min="12" max="12" width="8.28515625" style="76" hidden="1" customWidth="1"/>
    <col min="13" max="13" width="45.7109375" style="15" customWidth="1"/>
    <col min="14" max="16" width="5" style="15" hidden="1" customWidth="1"/>
    <col min="17" max="17" width="7.28515625" style="15" hidden="1" customWidth="1"/>
    <col min="18" max="18" width="5.5703125" style="15" hidden="1" customWidth="1"/>
    <col min="19" max="26" width="7.140625" style="15" customWidth="1"/>
    <col min="27" max="16384" width="9.140625" style="15"/>
  </cols>
  <sheetData>
    <row r="1" spans="1:26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85">
        <v>600</v>
      </c>
      <c r="T1" s="85">
        <v>832.1</v>
      </c>
      <c r="U1" s="85">
        <v>902.1</v>
      </c>
      <c r="V1" s="85">
        <v>942.1</v>
      </c>
      <c r="W1" s="85">
        <v>1022.1</v>
      </c>
      <c r="X1" s="85">
        <v>1102.0999999999999</v>
      </c>
      <c r="Y1" s="85">
        <v>1202.0999999999999</v>
      </c>
      <c r="Z1" s="85">
        <v>1322.1</v>
      </c>
    </row>
    <row r="2" spans="1:26" ht="16.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85" t="s">
        <v>14</v>
      </c>
      <c r="T2" s="85">
        <v>1</v>
      </c>
      <c r="U2" s="85">
        <v>2</v>
      </c>
      <c r="V2" s="85">
        <v>3</v>
      </c>
      <c r="W2" s="85" t="s">
        <v>60</v>
      </c>
      <c r="X2" s="85" t="s">
        <v>59</v>
      </c>
      <c r="Y2" s="85" t="s">
        <v>58</v>
      </c>
      <c r="Z2" s="85" t="s">
        <v>26</v>
      </c>
    </row>
    <row r="3" spans="1:26" s="35" customFormat="1" ht="15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26" s="35" customFormat="1" ht="16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81"/>
      <c r="T4" s="81"/>
      <c r="U4" s="81"/>
      <c r="V4" s="87"/>
      <c r="W4" s="81"/>
      <c r="X4" s="81"/>
      <c r="Y4" s="87"/>
      <c r="Z4" s="81"/>
    </row>
    <row r="5" spans="1:26" s="35" customFormat="1" ht="33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81"/>
      <c r="T5" s="81"/>
      <c r="U5" s="81"/>
      <c r="V5" s="81"/>
      <c r="W5" s="81"/>
      <c r="X5" s="81"/>
      <c r="Y5" s="81"/>
      <c r="Z5" s="81"/>
    </row>
    <row r="6" spans="1:26" s="35" customFormat="1" ht="15.75" customHeight="1" x14ac:dyDescent="0.25">
      <c r="A6" s="33"/>
      <c r="B6" s="31"/>
      <c r="C6" s="38" t="s">
        <v>0</v>
      </c>
      <c r="D6" s="547" t="s">
        <v>53</v>
      </c>
      <c r="E6" s="547"/>
      <c r="F6" s="547"/>
      <c r="G6" s="547"/>
      <c r="H6" s="547"/>
      <c r="I6" s="547"/>
      <c r="J6" s="547"/>
      <c r="K6" s="547"/>
      <c r="L6" s="547"/>
      <c r="M6" s="549" t="str">
        <f>'60 юн'!N7</f>
        <v>01-03 марта 2019г</v>
      </c>
      <c r="N6" s="549"/>
      <c r="O6" s="549"/>
      <c r="P6" s="549"/>
      <c r="Q6" s="549"/>
      <c r="R6" s="549"/>
      <c r="S6" s="119"/>
      <c r="T6" s="119"/>
      <c r="U6" s="119"/>
      <c r="V6" s="133"/>
      <c r="W6" s="119"/>
      <c r="X6" s="119"/>
      <c r="Y6" s="133"/>
      <c r="Z6" s="119"/>
    </row>
    <row r="7" spans="1:26" s="35" customFormat="1" ht="15.75" customHeight="1" x14ac:dyDescent="0.25">
      <c r="A7" s="33"/>
      <c r="B7" s="31"/>
      <c r="C7" s="38"/>
      <c r="D7" s="33"/>
      <c r="E7" s="33"/>
      <c r="F7" s="33"/>
      <c r="G7" s="33"/>
      <c r="H7" s="33"/>
      <c r="I7" s="33"/>
      <c r="J7" s="33"/>
      <c r="K7" s="33"/>
      <c r="L7" s="33"/>
      <c r="M7" s="31"/>
      <c r="N7" s="31"/>
      <c r="O7" s="31"/>
      <c r="P7" s="31"/>
      <c r="Q7" s="31"/>
      <c r="R7" s="31"/>
      <c r="S7" s="119"/>
      <c r="T7" s="119"/>
      <c r="U7" s="119"/>
      <c r="V7" s="133"/>
      <c r="W7" s="119"/>
      <c r="X7" s="119"/>
      <c r="Y7" s="133"/>
      <c r="Z7" s="119"/>
    </row>
    <row r="8" spans="1:26" s="35" customFormat="1" ht="15.75" customHeight="1" x14ac:dyDescent="0.25">
      <c r="A8" s="535" t="s">
        <v>67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87"/>
      <c r="T8" s="81"/>
      <c r="U8" s="81"/>
      <c r="V8" s="81"/>
      <c r="W8" s="81"/>
      <c r="X8" s="81"/>
      <c r="Y8" s="81"/>
      <c r="Z8" s="81"/>
    </row>
    <row r="9" spans="1:26" s="35" customFormat="1" ht="15.75" customHeight="1" x14ac:dyDescent="0.25">
      <c r="A9" s="552" t="s">
        <v>42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87"/>
      <c r="T9" s="14"/>
      <c r="U9" s="40"/>
      <c r="V9" s="106"/>
      <c r="W9" s="106"/>
      <c r="X9" s="106"/>
      <c r="Y9" s="106"/>
      <c r="Z9" s="106"/>
    </row>
    <row r="10" spans="1:26" s="47" customFormat="1" ht="15.75" customHeight="1" x14ac:dyDescent="0.2">
      <c r="A10" s="51"/>
      <c r="B10" s="84"/>
      <c r="C10" s="55"/>
      <c r="D10" s="144"/>
      <c r="E10" s="54"/>
      <c r="F10" s="50"/>
      <c r="G10" s="50"/>
      <c r="H10" s="572" t="s">
        <v>19</v>
      </c>
      <c r="I10" s="572"/>
      <c r="J10" s="572"/>
      <c r="K10" s="572"/>
      <c r="L10" s="572"/>
      <c r="M10" s="49" t="s">
        <v>854</v>
      </c>
      <c r="N10" s="540" t="s">
        <v>24</v>
      </c>
      <c r="O10" s="540"/>
      <c r="P10" s="571" t="s">
        <v>854</v>
      </c>
      <c r="Q10" s="571"/>
      <c r="R10" s="571"/>
      <c r="S10" s="59"/>
      <c r="T10" s="14"/>
      <c r="U10" s="40"/>
      <c r="V10" s="131"/>
      <c r="W10" s="131"/>
      <c r="X10" s="131"/>
      <c r="Y10" s="131"/>
      <c r="Z10" s="131"/>
    </row>
    <row r="11" spans="1:26" s="48" customFormat="1" ht="28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110" t="s">
        <v>6</v>
      </c>
      <c r="H11" s="77" t="s">
        <v>7</v>
      </c>
      <c r="I11" s="66" t="s">
        <v>17</v>
      </c>
      <c r="J11" s="108" t="s">
        <v>27</v>
      </c>
      <c r="K11" s="108" t="s">
        <v>28</v>
      </c>
      <c r="L11" s="77" t="s">
        <v>31</v>
      </c>
      <c r="M11" s="158" t="s">
        <v>9</v>
      </c>
      <c r="N11" s="551" t="s">
        <v>10</v>
      </c>
      <c r="O11" s="551"/>
      <c r="P11" s="551"/>
      <c r="Q11" s="175" t="s">
        <v>11</v>
      </c>
      <c r="R11" s="57" t="s">
        <v>1</v>
      </c>
      <c r="S11" s="156"/>
      <c r="T11" s="62"/>
      <c r="U11" s="63"/>
      <c r="V11" s="44"/>
      <c r="W11" s="44"/>
      <c r="X11" s="44"/>
      <c r="Y11" s="44"/>
      <c r="Z11" s="44"/>
    </row>
    <row r="12" spans="1:26" s="159" customFormat="1" ht="23.25" customHeight="1" x14ac:dyDescent="0.25">
      <c r="A12" s="479">
        <v>1</v>
      </c>
      <c r="B12" s="480">
        <v>675</v>
      </c>
      <c r="C12" s="481" t="str">
        <f>VLOOKUP(B12,'Уч юн'!$A$3:$G$780,2,FALSE)</f>
        <v>Куликов Глеб</v>
      </c>
      <c r="D12" s="482" t="str">
        <f>VLOOKUP(B12,'Уч юн'!$A$3:$G$780,3,FALSE)</f>
        <v>2004</v>
      </c>
      <c r="E12" s="479" t="str">
        <f>VLOOKUP(B12,'Уч юн'!$A$3:$G$780,4,FALSE)</f>
        <v>3</v>
      </c>
      <c r="F12" s="481" t="str">
        <f>VLOOKUP(B12,'Уч юн'!$A$3:$G$780,5,FALSE)</f>
        <v>Пензенская</v>
      </c>
      <c r="G12" s="481" t="str">
        <f>VLOOKUP(B12,'Уч юн'!$A$3:$G$780,6,FALSE)</f>
        <v>КСШОР</v>
      </c>
      <c r="H12" s="483" t="str">
        <f>CONCATENATE(J12,":",K12)</f>
        <v>9:44,2</v>
      </c>
      <c r="I12" s="484">
        <f>LOOKUP(L12,$S$1:$Z$1,$S$2:$Z$2)</f>
        <v>3</v>
      </c>
      <c r="J12" s="485" t="s">
        <v>952</v>
      </c>
      <c r="K12" s="485" t="s">
        <v>953</v>
      </c>
      <c r="L12" s="486">
        <f>(J12*100)+K12</f>
        <v>944.2</v>
      </c>
      <c r="M12" s="487" t="str">
        <f>VLOOKUP(B12,'Уч юн'!$A$3:$G$780,7,FALSE)</f>
        <v>Андреев В.В., Кузнецов В.Б.</v>
      </c>
      <c r="N12" s="488"/>
      <c r="O12" s="488"/>
      <c r="P12" s="488"/>
      <c r="Q12" s="488"/>
      <c r="R12" s="488"/>
      <c r="T12" s="106"/>
      <c r="U12" s="137"/>
    </row>
    <row r="13" spans="1:26" s="159" customFormat="1" ht="23.25" customHeight="1" x14ac:dyDescent="0.25">
      <c r="A13" s="281">
        <v>2</v>
      </c>
      <c r="B13" s="282">
        <v>482</v>
      </c>
      <c r="C13" s="152" t="str">
        <f>VLOOKUP(B13,'Уч юн'!$A$3:$G$780,2,FALSE)</f>
        <v>Носков Никита</v>
      </c>
      <c r="D13" s="283" t="str">
        <f>VLOOKUP(B13,'Уч юн'!$A$3:$G$780,3,FALSE)</f>
        <v>2004</v>
      </c>
      <c r="E13" s="281" t="str">
        <f>VLOOKUP(B13,'Уч юн'!$A$3:$G$780,4,FALSE)</f>
        <v>2</v>
      </c>
      <c r="F13" s="152" t="str">
        <f>VLOOKUP(B13,'Уч юн'!$A$3:$G$780,5,FALSE)</f>
        <v>Кировская</v>
      </c>
      <c r="G13" s="152" t="str">
        <f>VLOOKUP(B13,'Уч юн'!$A$3:$G$780,6,FALSE)</f>
        <v>СШ№2</v>
      </c>
      <c r="H13" s="284" t="str">
        <f>CONCATENATE(J13,":",K13)</f>
        <v>9:44,9</v>
      </c>
      <c r="I13" s="285">
        <f>LOOKUP(L13,$S$1:$Z$1,$S$2:$Z$2)</f>
        <v>3</v>
      </c>
      <c r="J13" s="330" t="s">
        <v>952</v>
      </c>
      <c r="K13" s="330" t="s">
        <v>954</v>
      </c>
      <c r="L13" s="331">
        <f>(J13*100)+K13</f>
        <v>944.9</v>
      </c>
      <c r="M13" s="288" t="str">
        <f>VLOOKUP(B13,'Уч юн'!$A$3:$G$780,7,FALSE)</f>
        <v>Рябова Э.Б.</v>
      </c>
      <c r="N13" s="293"/>
      <c r="O13" s="293"/>
      <c r="P13" s="293"/>
      <c r="Q13" s="293"/>
      <c r="R13" s="293"/>
      <c r="U13" s="137"/>
    </row>
    <row r="14" spans="1:26" s="159" customFormat="1" ht="23.25" customHeight="1" x14ac:dyDescent="0.25">
      <c r="A14" s="281">
        <v>3</v>
      </c>
      <c r="B14" s="282">
        <v>36</v>
      </c>
      <c r="C14" s="152" t="str">
        <f>VLOOKUP(B14,'Уч юн'!$A$3:$G$780,2,FALSE)</f>
        <v>Внуков Владимир</v>
      </c>
      <c r="D14" s="283" t="str">
        <f>VLOOKUP(B14,'Уч юн'!$A$3:$G$780,3,FALSE)</f>
        <v>2004</v>
      </c>
      <c r="E14" s="281"/>
      <c r="F14" s="152" t="str">
        <f>VLOOKUP(B14,'Уч юн'!$A$3:$G$780,5,FALSE)</f>
        <v>Белгородская</v>
      </c>
      <c r="G14" s="152" t="str">
        <f>VLOOKUP(B14,'Уч юн'!$A$3:$G$780,6,FALSE)</f>
        <v>СШ</v>
      </c>
      <c r="H14" s="284" t="str">
        <f>CONCATENATE(J14,":",K14)</f>
        <v>9:57,5</v>
      </c>
      <c r="I14" s="285">
        <f>LOOKUP(L14,$S$1:$Z$1,$S$2:$Z$2)</f>
        <v>3</v>
      </c>
      <c r="J14" s="330" t="s">
        <v>952</v>
      </c>
      <c r="K14" s="330" t="s">
        <v>788</v>
      </c>
      <c r="L14" s="331">
        <f>(J14*100)+K14</f>
        <v>957.5</v>
      </c>
      <c r="M14" s="288" t="str">
        <f>VLOOKUP(B14,'Уч юн'!$A$3:$G$780,7,FALSE)</f>
        <v>Зенин В.Н., Зенина Е.В.</v>
      </c>
      <c r="N14" s="293"/>
      <c r="O14" s="293"/>
      <c r="P14" s="293"/>
      <c r="Q14" s="293"/>
      <c r="R14" s="293"/>
      <c r="U14" s="137"/>
    </row>
    <row r="15" spans="1:26" s="159" customFormat="1" ht="23.25" customHeight="1" x14ac:dyDescent="0.2">
      <c r="A15" s="281">
        <v>4</v>
      </c>
      <c r="B15" s="282">
        <v>453</v>
      </c>
      <c r="C15" s="152" t="str">
        <f>VLOOKUP(B15,'Уч юн'!$A$3:$G$780,2,FALSE)</f>
        <v>Скрипин Илья</v>
      </c>
      <c r="D15" s="283" t="str">
        <f>VLOOKUP(B15,'Уч юн'!$A$3:$G$780,3,FALSE)</f>
        <v>2004</v>
      </c>
      <c r="E15" s="281" t="str">
        <f>VLOOKUP(B15,'Уч юн'!$A$3:$G$780,4,FALSE)</f>
        <v>3</v>
      </c>
      <c r="F15" s="152" t="str">
        <f>VLOOKUP(B15,'Уч юн'!$A$3:$G$780,5,FALSE)</f>
        <v>Саратовская</v>
      </c>
      <c r="G15" s="152" t="str">
        <f>VLOOKUP(B15,'Уч юн'!$A$3:$G$780,6,FALSE)</f>
        <v>ДЮСШ</v>
      </c>
      <c r="H15" s="284" t="str">
        <f>CONCATENATE(J15,":",K15)</f>
        <v>10:22,0</v>
      </c>
      <c r="I15" s="285">
        <f>LOOKUP(L15,$S$1:$Z$1,$S$2:$Z$2)</f>
        <v>3</v>
      </c>
      <c r="J15" s="330" t="s">
        <v>955</v>
      </c>
      <c r="K15" s="330" t="s">
        <v>956</v>
      </c>
      <c r="L15" s="331">
        <f>(J15*100)+K15</f>
        <v>1022</v>
      </c>
      <c r="M15" s="288" t="str">
        <f>VLOOKUP(B15,'Уч юн'!$A$3:$G$780,7,FALSE)</f>
        <v>Калинина О.А.</v>
      </c>
      <c r="N15" s="293"/>
      <c r="O15" s="293"/>
      <c r="P15" s="293"/>
      <c r="Q15" s="293"/>
      <c r="R15" s="293"/>
    </row>
    <row r="16" spans="1:26" s="159" customFormat="1" ht="23.25" customHeight="1" x14ac:dyDescent="0.25">
      <c r="A16" s="281">
        <v>5</v>
      </c>
      <c r="B16" s="282">
        <v>725</v>
      </c>
      <c r="C16" s="152" t="str">
        <f>VLOOKUP(B16,'Уч юн'!$A$3:$G$780,2,FALSE)</f>
        <v>Зудилов Тимофей</v>
      </c>
      <c r="D16" s="283" t="str">
        <f>VLOOKUP(B16,'Уч юн'!$A$3:$G$780,3,FALSE)</f>
        <v>2006</v>
      </c>
      <c r="E16" s="281"/>
      <c r="F16" s="152" t="str">
        <f>VLOOKUP(B16,'Уч юн'!$A$3:$G$780,5,FALSE)</f>
        <v>Пензенская</v>
      </c>
      <c r="G16" s="152" t="str">
        <f>VLOOKUP(B16,'Уч юн'!$A$3:$G$780,6,FALSE)</f>
        <v>СШОР Заречный</v>
      </c>
      <c r="H16" s="284" t="str">
        <f>CONCATENATE(J16,":",K16)</f>
        <v>10:33,0</v>
      </c>
      <c r="I16" s="285" t="str">
        <f>LOOKUP(L16,$S$1:$Z$1,$S$2:$Z$2)</f>
        <v>1юн</v>
      </c>
      <c r="J16" s="330" t="s">
        <v>955</v>
      </c>
      <c r="K16" s="330" t="s">
        <v>957</v>
      </c>
      <c r="L16" s="331">
        <f>(J16*100)+K16</f>
        <v>1033</v>
      </c>
      <c r="M16" s="288" t="str">
        <f>VLOOKUP(B16,'Уч юн'!$A$3:$G$780,7,FALSE)</f>
        <v>Кораблев В.В.</v>
      </c>
      <c r="N16" s="293"/>
      <c r="O16" s="293"/>
      <c r="P16" s="293"/>
      <c r="Q16" s="293"/>
      <c r="R16" s="293"/>
      <c r="U16" s="137"/>
    </row>
    <row r="17" spans="1:26" s="159" customFormat="1" ht="23.25" customHeight="1" x14ac:dyDescent="0.25">
      <c r="A17" s="281">
        <v>6</v>
      </c>
      <c r="B17" s="282">
        <v>677</v>
      </c>
      <c r="C17" s="152" t="str">
        <f>VLOOKUP(B17,'Уч юн'!$A$3:$G$780,2,FALSE)</f>
        <v>Бульгин Александр</v>
      </c>
      <c r="D17" s="283" t="str">
        <f>VLOOKUP(B17,'Уч юн'!$A$3:$G$780,3,FALSE)</f>
        <v>2005</v>
      </c>
      <c r="E17" s="281" t="str">
        <f>VLOOKUP(B17,'Уч юн'!$A$3:$G$780,4,FALSE)</f>
        <v>1ю</v>
      </c>
      <c r="F17" s="152" t="str">
        <f>VLOOKUP(B17,'Уч юн'!$A$3:$G$780,5,FALSE)</f>
        <v>Пензенская</v>
      </c>
      <c r="G17" s="152" t="str">
        <f>VLOOKUP(B17,'Уч юн'!$A$3:$G$780,6,FALSE)</f>
        <v>КСШОР</v>
      </c>
      <c r="H17" s="284" t="str">
        <f>CONCATENATE(J17,":",K17)</f>
        <v>10:42,6</v>
      </c>
      <c r="I17" s="285" t="str">
        <f>LOOKUP(L17,$S$1:$Z$1,$S$2:$Z$2)</f>
        <v>1юн</v>
      </c>
      <c r="J17" s="330" t="s">
        <v>955</v>
      </c>
      <c r="K17" s="330" t="s">
        <v>708</v>
      </c>
      <c r="L17" s="331">
        <f>(J17*100)+K17</f>
        <v>1042.5999999999999</v>
      </c>
      <c r="M17" s="288" t="str">
        <f>VLOOKUP(B17,'Уч юн'!$A$3:$G$780,7,FALSE)</f>
        <v>Андреев В.В., Кузнецов В.Б.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s="159" customFormat="1" ht="23.25" customHeight="1" x14ac:dyDescent="0.25">
      <c r="A18" s="281">
        <v>7</v>
      </c>
      <c r="B18" s="282">
        <v>352</v>
      </c>
      <c r="C18" s="152" t="str">
        <f>VLOOKUP(B18,'Уч юн'!$A$3:$G$780,2,FALSE)</f>
        <v>Терентьев Никита</v>
      </c>
      <c r="D18" s="283" t="str">
        <f>VLOOKUP(B18,'Уч юн'!$A$3:$G$780,3,FALSE)</f>
        <v>2005</v>
      </c>
      <c r="E18" s="281" t="str">
        <f>VLOOKUP(B18,'Уч юн'!$A$3:$G$780,4,FALSE)</f>
        <v>1ю</v>
      </c>
      <c r="F18" s="152" t="str">
        <f>VLOOKUP(B18,'Уч юн'!$A$3:$G$780,5,FALSE)</f>
        <v>Нижегородская</v>
      </c>
      <c r="G18" s="152" t="str">
        <f>VLOOKUP(B18,'Уч юн'!$A$3:$G$780,6,FALSE)</f>
        <v>ДЮСШ "Икар"</v>
      </c>
      <c r="H18" s="284" t="str">
        <f>CONCATENATE(J18,":",K18)</f>
        <v>10:44,6</v>
      </c>
      <c r="I18" s="285" t="str">
        <f>LOOKUP(L18,$S$1:$Z$1,$S$2:$Z$2)</f>
        <v>1юн</v>
      </c>
      <c r="J18" s="330" t="s">
        <v>955</v>
      </c>
      <c r="K18" s="330" t="s">
        <v>684</v>
      </c>
      <c r="L18" s="331">
        <f>(J18*100)+K18</f>
        <v>1044.5999999999999</v>
      </c>
      <c r="M18" s="288" t="str">
        <f>VLOOKUP(B18,'Уч юн'!$A$3:$G$780,7,FALSE)</f>
        <v>Мочкаева М.Ю.</v>
      </c>
      <c r="N18" s="293"/>
      <c r="O18" s="293"/>
      <c r="P18" s="293"/>
      <c r="Q18" s="293"/>
      <c r="R18" s="293"/>
      <c r="T18" s="106"/>
      <c r="U18" s="137"/>
    </row>
    <row r="19" spans="1:26" s="159" customFormat="1" ht="23.25" customHeight="1" x14ac:dyDescent="0.2">
      <c r="A19" s="281">
        <v>8</v>
      </c>
      <c r="B19" s="282">
        <v>234</v>
      </c>
      <c r="C19" s="152" t="str">
        <f>VLOOKUP(B19,'Уч юн'!$A$3:$G$780,2,FALSE)</f>
        <v>Авамилев Ильяс</v>
      </c>
      <c r="D19" s="283" t="str">
        <f>VLOOKUP(B19,'Уч юн'!$A$3:$G$780,3,FALSE)</f>
        <v>2004</v>
      </c>
      <c r="E19" s="281" t="str">
        <f>VLOOKUP(B19,'Уч юн'!$A$3:$G$780,4,FALSE)</f>
        <v>3</v>
      </c>
      <c r="F19" s="152" t="str">
        <f>VLOOKUP(B19,'Уч юн'!$A$3:$G$780,5,FALSE)</f>
        <v>Московская</v>
      </c>
      <c r="G19" s="152" t="str">
        <f>VLOOKUP(B19,'Уч юн'!$A$3:$G$780,6,FALSE)</f>
        <v>СШ "Авангард"</v>
      </c>
      <c r="H19" s="284" t="str">
        <f>CONCATENATE(J19,"",K19)</f>
        <v>DNF</v>
      </c>
      <c r="I19" s="285"/>
      <c r="J19" s="330" t="s">
        <v>775</v>
      </c>
      <c r="K19" s="330"/>
      <c r="L19" s="331" t="e">
        <f>(J19*100)+K19</f>
        <v>#VALUE!</v>
      </c>
      <c r="M19" s="288" t="str">
        <f>VLOOKUP(B19,'Уч юн'!$A$3:$G$780,7,FALSE)</f>
        <v>Полищук И.Б.</v>
      </c>
      <c r="N19" s="293"/>
      <c r="O19" s="293"/>
      <c r="P19" s="293"/>
      <c r="Q19" s="293"/>
      <c r="R19" s="293"/>
    </row>
    <row r="20" spans="1:26" s="106" customFormat="1" ht="15.75" x14ac:dyDescent="0.25">
      <c r="A20" s="120"/>
      <c r="B20" s="119"/>
      <c r="D20" s="149"/>
      <c r="E20" s="119"/>
      <c r="F20" s="121"/>
      <c r="G20" s="134"/>
      <c r="H20" s="489"/>
      <c r="I20" s="119"/>
      <c r="J20" s="490"/>
      <c r="K20" s="490"/>
      <c r="L20" s="489"/>
    </row>
    <row r="21" spans="1:26" s="35" customFormat="1" ht="15.75" x14ac:dyDescent="0.25">
      <c r="A21" s="33"/>
      <c r="B21" s="31"/>
      <c r="D21" s="138"/>
      <c r="E21" s="31"/>
      <c r="F21" s="38"/>
      <c r="G21" s="36"/>
      <c r="H21" s="72"/>
      <c r="I21" s="31"/>
      <c r="J21" s="70"/>
      <c r="K21" s="70"/>
      <c r="L21" s="72"/>
    </row>
    <row r="22" spans="1:26" s="35" customFormat="1" ht="15.75" x14ac:dyDescent="0.25">
      <c r="A22" s="33"/>
      <c r="B22" s="31"/>
      <c r="D22" s="138"/>
      <c r="E22" s="31"/>
      <c r="F22" s="38"/>
      <c r="G22" s="36"/>
      <c r="H22" s="72"/>
      <c r="I22" s="31"/>
      <c r="J22" s="70"/>
      <c r="K22" s="70"/>
      <c r="L22" s="72"/>
    </row>
    <row r="23" spans="1:26" s="35" customFormat="1" ht="15.75" x14ac:dyDescent="0.25">
      <c r="A23" s="33"/>
      <c r="B23" s="31"/>
      <c r="D23" s="138"/>
      <c r="E23" s="31"/>
      <c r="F23" s="38"/>
      <c r="G23" s="36"/>
      <c r="H23" s="72"/>
      <c r="I23" s="31"/>
      <c r="J23" s="70"/>
      <c r="K23" s="70"/>
      <c r="L23" s="72"/>
    </row>
    <row r="24" spans="1:26" x14ac:dyDescent="0.2">
      <c r="H24" s="90"/>
      <c r="J24" s="97"/>
      <c r="K24" s="97"/>
      <c r="L24" s="90"/>
    </row>
    <row r="25" spans="1:26" x14ac:dyDescent="0.2">
      <c r="H25" s="90"/>
      <c r="J25" s="97"/>
      <c r="K25" s="97"/>
      <c r="L25" s="90"/>
    </row>
    <row r="26" spans="1:26" x14ac:dyDescent="0.2">
      <c r="H26" s="90"/>
      <c r="J26" s="97"/>
      <c r="K26" s="97"/>
      <c r="L26" s="90"/>
    </row>
  </sheetData>
  <sortState ref="A12:Z19">
    <sortCondition ref="A12:A19"/>
  </sortState>
  <customSheetViews>
    <customSheetView guid="{AB6DF331-6F3D-4A04-9B31-9285668B630A}" showPageBreaks="1" fitToPage="1" printArea="1" hiddenColumns="1" view="pageBreakPreview" topLeftCell="A14">
      <selection activeCell="I27" sqref="I27"/>
      <colBreaks count="2" manualBreakCount="2">
        <brk id="17" max="26" man="1"/>
        <brk id="26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77" orientation="portrait" r:id="rId1"/>
      <headerFooter alignWithMargins="0"/>
    </customSheetView>
    <customSheetView guid="{2CB5C6AB-8CA4-4A12-8C86-30C44E11A564}" showPageBreaks="1" printArea="1" hiddenColumns="1" view="pageBreakPreview" topLeftCell="A20">
      <selection activeCell="A26" sqref="A26"/>
      <pageMargins left="0.19685039370078741" right="0.15748031496062992" top="0.15748031496062992" bottom="0.15748031496062992" header="0.15748031496062992" footer="0.15748031496062992"/>
      <printOptions horizontalCentered="1"/>
      <pageSetup paperSize="9" scale="91" orientation="landscape" r:id="rId2"/>
      <headerFooter alignWithMargins="0"/>
    </customSheetView>
    <customSheetView guid="{4654A10B-BF2C-4F91-B821-84CF341F9FF3}" showPageBreaks="1" fitToPage="1" hiddenRows="1" hiddenColumns="1" view="pageBreakPreview" topLeftCell="A8">
      <selection activeCell="K36" sqref="K36"/>
      <colBreaks count="2" manualBreakCount="2">
        <brk id="17" max="108" man="1"/>
        <brk id="26" max="108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orientation="landscape" r:id="rId3"/>
      <headerFooter alignWithMargins="0"/>
    </customSheetView>
    <customSheetView guid="{A52F393E-587E-40A2-B224-F36DC3F0F66D}" showPageBreaks="1" view="pageBreakPreview" topLeftCell="G1">
      <selection activeCell="A35" sqref="A35:IV35"/>
      <colBreaks count="2" manualBreakCount="2">
        <brk id="17" max="108" man="1"/>
        <brk id="26" max="108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fitToHeight="2" orientation="landscape" r:id="rId4"/>
      <headerFooter alignWithMargins="0"/>
    </customSheetView>
    <customSheetView guid="{948F6758-08EB-455E-9DF2-723DFC2E4E47}" showPageBreaks="1" printArea="1" hiddenColumns="1" view="pageBreakPreview" topLeftCell="A10">
      <selection activeCell="A20" sqref="A20:IV20"/>
      <pageMargins left="0.19685039370078741" right="0.15748031496062992" top="0.15748031496062992" bottom="0.15748031496062992" header="0.15748031496062992" footer="0.15748031496062992"/>
      <printOptions horizontalCentered="1"/>
      <pageSetup paperSize="9" scale="88" orientation="portrait" r:id="rId5"/>
      <headerFooter alignWithMargins="0"/>
    </customSheetView>
  </customSheetViews>
  <mergeCells count="13">
    <mergeCell ref="A1:R1"/>
    <mergeCell ref="A2:R2"/>
    <mergeCell ref="A3:R3"/>
    <mergeCell ref="A5:R5"/>
    <mergeCell ref="M6:R6"/>
    <mergeCell ref="D6:L6"/>
    <mergeCell ref="A4:R4"/>
    <mergeCell ref="A8:R8"/>
    <mergeCell ref="N11:P11"/>
    <mergeCell ref="A9:R9"/>
    <mergeCell ref="N10:O10"/>
    <mergeCell ref="P10:R10"/>
    <mergeCell ref="H10:L10"/>
  </mergeCells>
  <phoneticPr fontId="7" type="noConversion"/>
  <printOptions horizontalCentered="1"/>
  <pageMargins left="0.19685039370078741" right="0.15748031496062992" top="0.15748031496062992" bottom="0.15748031496062992" header="0.15748031496062992" footer="0.15748031496062992"/>
  <pageSetup paperSize="9" scale="88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35"/>
  <sheetViews>
    <sheetView view="pageBreakPreview" topLeftCell="A16" zoomScaleSheetLayoutView="100" workbookViewId="0">
      <selection activeCell="G39" sqref="G39"/>
    </sheetView>
  </sheetViews>
  <sheetFormatPr defaultRowHeight="12.75" x14ac:dyDescent="0.2"/>
  <cols>
    <col min="1" max="1" width="6.5703125" style="34" customWidth="1"/>
    <col min="2" max="2" width="4.85546875" style="32" customWidth="1"/>
    <col min="3" max="3" width="26.85546875" style="15" customWidth="1"/>
    <col min="4" max="4" width="8.42578125" style="139" customWidth="1"/>
    <col min="5" max="5" width="6" style="32" customWidth="1"/>
    <col min="6" max="6" width="18.42578125" style="26" customWidth="1"/>
    <col min="7" max="7" width="24" style="25" customWidth="1"/>
    <col min="8" max="8" width="7.7109375" style="90" customWidth="1"/>
    <col min="9" max="9" width="6" style="90" hidden="1" customWidth="1"/>
    <col min="10" max="10" width="7.7109375" style="32" customWidth="1"/>
    <col min="11" max="12" width="6" style="76" hidden="1" customWidth="1"/>
    <col min="13" max="13" width="7.42578125" style="76" hidden="1" customWidth="1"/>
    <col min="14" max="14" width="39.42578125" style="15" customWidth="1"/>
    <col min="15" max="15" width="5" style="32" hidden="1" customWidth="1"/>
    <col min="16" max="17" width="5" style="15" hidden="1" customWidth="1"/>
    <col min="18" max="18" width="7.28515625" style="15" hidden="1" customWidth="1"/>
    <col min="19" max="19" width="5.5703125" style="15" hidden="1" customWidth="1"/>
    <col min="20" max="27" width="5.42578125" style="15" hidden="1" customWidth="1"/>
    <col min="28" max="28" width="9.140625" style="15" hidden="1" customWidth="1"/>
    <col min="29" max="16384" width="9.140625" style="15"/>
  </cols>
  <sheetData>
    <row r="1" spans="1:28" ht="15.75" customHeight="1" x14ac:dyDescent="0.25">
      <c r="A1" s="553" t="str">
        <f>'60 юн'!A1:S1</f>
        <v>Региональная общественная организация "Федерация легкой атлетики Пензенской области"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132"/>
      <c r="U1" s="132"/>
      <c r="V1" s="132"/>
      <c r="W1" s="132"/>
      <c r="X1" s="132"/>
      <c r="Y1" s="132"/>
      <c r="Z1" s="132"/>
      <c r="AA1" s="132"/>
    </row>
    <row r="2" spans="1:28" ht="15.75" customHeight="1" x14ac:dyDescent="0.25">
      <c r="A2" s="554" t="str">
        <f>'60 юн'!A2:S2</f>
        <v>Министерство физической культуры и спорта Пензенской области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85" t="s">
        <v>14</v>
      </c>
      <c r="U2" s="85">
        <v>1</v>
      </c>
      <c r="V2" s="85">
        <v>2</v>
      </c>
      <c r="W2" s="85">
        <v>3</v>
      </c>
      <c r="X2" s="85" t="s">
        <v>60</v>
      </c>
      <c r="Y2" s="85" t="s">
        <v>59</v>
      </c>
      <c r="Z2" s="85" t="s">
        <v>58</v>
      </c>
      <c r="AA2" s="85" t="s">
        <v>26</v>
      </c>
    </row>
    <row r="3" spans="1:28" s="35" customFormat="1" ht="12.75" customHeight="1" x14ac:dyDescent="0.2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89"/>
      <c r="U3" s="223">
        <v>8</v>
      </c>
      <c r="V3" s="223">
        <v>8.6</v>
      </c>
      <c r="W3" s="223">
        <v>9.1999999999999993</v>
      </c>
      <c r="X3" s="223">
        <v>9.8000000000000007</v>
      </c>
      <c r="Y3" s="223">
        <v>10.4</v>
      </c>
      <c r="Z3" s="223">
        <v>10.9</v>
      </c>
      <c r="AA3" s="223">
        <v>11.7</v>
      </c>
      <c r="AB3" s="15" t="s">
        <v>62</v>
      </c>
    </row>
    <row r="4" spans="1:28" s="35" customFormat="1" ht="13.5" customHeight="1" x14ac:dyDescent="0.25">
      <c r="A4" s="535" t="s">
        <v>652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AB4" s="81"/>
    </row>
    <row r="5" spans="1:28" s="35" customFormat="1" ht="32.25" customHeight="1" x14ac:dyDescent="0.25">
      <c r="A5" s="537" t="str">
        <f>'60 юн'!A6:S6</f>
        <v>Всероссийских соревнований по легкой атлетике "Чемпионы для России" 
среди учащихся юношей и девушек 2004-2005г.р., 2006-2007г.р. в рамках Первенства России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87"/>
      <c r="U5" s="81"/>
      <c r="V5" s="81"/>
      <c r="W5" s="81"/>
      <c r="X5" s="81"/>
      <c r="Y5" s="81"/>
      <c r="Z5" s="81"/>
      <c r="AA5" s="81"/>
      <c r="AB5" s="81"/>
    </row>
    <row r="6" spans="1:28" s="35" customFormat="1" ht="15.75" customHeight="1" x14ac:dyDescent="0.25">
      <c r="A6" s="33"/>
      <c r="B6" s="31"/>
      <c r="C6" s="38" t="s">
        <v>0</v>
      </c>
      <c r="D6" s="549" t="s">
        <v>53</v>
      </c>
      <c r="E6" s="549"/>
      <c r="F6" s="549"/>
      <c r="G6" s="549"/>
      <c r="H6" s="549"/>
      <c r="I6" s="549"/>
      <c r="J6" s="549"/>
      <c r="K6" s="549"/>
      <c r="L6" s="549"/>
      <c r="M6" s="549"/>
      <c r="N6" s="549" t="str">
        <f>'60 юн'!N7</f>
        <v>01-03 марта 2019г</v>
      </c>
      <c r="O6" s="549"/>
      <c r="P6" s="549"/>
      <c r="Q6" s="549"/>
      <c r="R6" s="549"/>
      <c r="S6" s="549"/>
      <c r="T6" s="87"/>
      <c r="U6" s="81"/>
      <c r="V6" s="81"/>
      <c r="W6" s="87"/>
      <c r="X6" s="81"/>
      <c r="Y6" s="81"/>
      <c r="Z6" s="81"/>
      <c r="AA6" s="81"/>
      <c r="AB6" s="81"/>
    </row>
    <row r="7" spans="1:28" s="35" customFormat="1" ht="15.75" customHeight="1" x14ac:dyDescent="0.25">
      <c r="A7" s="33"/>
      <c r="B7" s="31"/>
      <c r="C7" s="3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87"/>
      <c r="U7" s="81"/>
      <c r="V7" s="81"/>
      <c r="W7" s="87"/>
      <c r="X7" s="81"/>
      <c r="Y7" s="81"/>
      <c r="Z7" s="81"/>
      <c r="AA7" s="81"/>
      <c r="AB7" s="81"/>
    </row>
    <row r="8" spans="1:28" s="35" customFormat="1" ht="15.75" customHeight="1" x14ac:dyDescent="0.25">
      <c r="A8" s="535" t="s">
        <v>649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81"/>
      <c r="U8" s="81"/>
      <c r="V8" s="81"/>
      <c r="W8" s="81"/>
      <c r="X8" s="81"/>
      <c r="Y8" s="81"/>
      <c r="Z8" s="81"/>
      <c r="AA8" s="81"/>
      <c r="AB8" s="81"/>
    </row>
    <row r="9" spans="1:28" s="35" customFormat="1" ht="15.75" customHeight="1" x14ac:dyDescent="0.25">
      <c r="A9" s="552" t="s">
        <v>56</v>
      </c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87"/>
      <c r="U9" s="14"/>
      <c r="V9" s="40"/>
      <c r="W9" s="106"/>
      <c r="X9" s="106"/>
      <c r="Y9" s="106"/>
      <c r="Z9" s="106"/>
      <c r="AA9" s="106"/>
      <c r="AB9" s="106"/>
    </row>
    <row r="10" spans="1:28" s="47" customFormat="1" ht="19.5" customHeight="1" x14ac:dyDescent="0.25">
      <c r="A10" s="51"/>
      <c r="B10" s="84"/>
      <c r="C10" s="55" t="s">
        <v>48</v>
      </c>
      <c r="D10" s="144"/>
      <c r="E10" s="54"/>
      <c r="F10" s="50"/>
      <c r="G10" s="50"/>
      <c r="H10" s="565" t="s">
        <v>19</v>
      </c>
      <c r="I10" s="565"/>
      <c r="J10" s="565"/>
      <c r="K10" s="310"/>
      <c r="L10" s="310"/>
      <c r="M10" s="310"/>
      <c r="N10" s="311" t="s">
        <v>654</v>
      </c>
      <c r="O10" s="540" t="s">
        <v>24</v>
      </c>
      <c r="P10" s="540"/>
      <c r="Q10" s="576" t="s">
        <v>636</v>
      </c>
      <c r="R10" s="576"/>
      <c r="S10" s="576"/>
      <c r="T10" s="14"/>
      <c r="U10" s="14"/>
      <c r="V10" s="40"/>
      <c r="W10" s="131"/>
      <c r="X10" s="131"/>
      <c r="Y10" s="131"/>
      <c r="Z10" s="131"/>
      <c r="AA10" s="131"/>
      <c r="AB10" s="131"/>
    </row>
    <row r="11" spans="1:28" s="48" customFormat="1" ht="25.5" customHeight="1" x14ac:dyDescent="0.2">
      <c r="A11" s="110" t="s">
        <v>1</v>
      </c>
      <c r="B11" s="110" t="s">
        <v>20</v>
      </c>
      <c r="C11" s="110" t="s">
        <v>2</v>
      </c>
      <c r="D11" s="148" t="s">
        <v>3</v>
      </c>
      <c r="E11" s="110" t="s">
        <v>4</v>
      </c>
      <c r="F11" s="110" t="s">
        <v>5</v>
      </c>
      <c r="G11" s="110" t="s">
        <v>6</v>
      </c>
      <c r="H11" s="77" t="s">
        <v>19</v>
      </c>
      <c r="I11" s="109"/>
      <c r="J11" s="66" t="s">
        <v>17</v>
      </c>
      <c r="K11" s="77" t="s">
        <v>18</v>
      </c>
      <c r="L11" s="77" t="s">
        <v>19</v>
      </c>
      <c r="M11" s="77" t="s">
        <v>22</v>
      </c>
      <c r="N11" s="110" t="s">
        <v>9</v>
      </c>
      <c r="O11" s="564" t="s">
        <v>10</v>
      </c>
      <c r="P11" s="564"/>
      <c r="Q11" s="564"/>
      <c r="R11" s="292" t="s">
        <v>11</v>
      </c>
      <c r="S11" s="291" t="s">
        <v>1</v>
      </c>
      <c r="T11" s="62"/>
      <c r="U11" s="62"/>
      <c r="V11" s="63"/>
      <c r="W11" s="44"/>
      <c r="X11" s="44"/>
      <c r="Y11" s="44"/>
      <c r="Z11" s="44"/>
      <c r="AA11" s="44"/>
      <c r="AB11" s="44"/>
    </row>
    <row r="12" spans="1:28" s="159" customFormat="1" ht="19.5" customHeight="1" x14ac:dyDescent="0.25">
      <c r="A12" s="281">
        <v>1</v>
      </c>
      <c r="B12" s="282">
        <v>336</v>
      </c>
      <c r="C12" s="152" t="str">
        <f>VLOOKUP(B12,'Уч юн'!$A$3:$G$780,2,FALSE)</f>
        <v>Харламов Никита</v>
      </c>
      <c r="D12" s="283" t="str">
        <f>VLOOKUP(B12,'Уч юн'!$A$3:$G$780,3,FALSE)</f>
        <v>2004</v>
      </c>
      <c r="E12" s="281" t="str">
        <f>VLOOKUP(B12,'Уч юн'!$A$3:$G$780,4,FALSE)</f>
        <v>2</v>
      </c>
      <c r="F12" s="152" t="str">
        <f>VLOOKUP(B12,'Уч юн'!$A$3:$G$780,5,FALSE)</f>
        <v>Краснодарский</v>
      </c>
      <c r="G12" s="152" t="str">
        <f>VLOOKUP(B12,'Уч юн'!$A$3:$G$780,6,FALSE)</f>
        <v>СШ "Лидер"</v>
      </c>
      <c r="H12" s="284">
        <f t="shared" ref="H12:H19" si="0">K12</f>
        <v>8.3000000000000007</v>
      </c>
      <c r="I12" s="284"/>
      <c r="J12" s="285">
        <f>LOOKUP(M12,$T$3:$AA$3,$T$2:$AA$2)</f>
        <v>1</v>
      </c>
      <c r="K12" s="286">
        <v>8.3000000000000007</v>
      </c>
      <c r="L12" s="286"/>
      <c r="M12" s="287">
        <f t="shared" ref="M12:M19" si="1">SMALL(K12:L12,1)+0</f>
        <v>8.3000000000000007</v>
      </c>
      <c r="N12" s="288" t="str">
        <f>VLOOKUP(B12,'Уч юн'!$A$3:$G$780,7,FALSE)</f>
        <v>Бочкарев И.В.</v>
      </c>
      <c r="O12" s="285">
        <v>1</v>
      </c>
      <c r="P12" s="293"/>
      <c r="Q12" s="293"/>
      <c r="R12" s="293"/>
      <c r="S12" s="293"/>
      <c r="T12" s="106"/>
    </row>
    <row r="13" spans="1:28" s="159" customFormat="1" ht="19.5" customHeight="1" x14ac:dyDescent="0.25">
      <c r="A13" s="281">
        <v>2</v>
      </c>
      <c r="B13" s="282">
        <v>111</v>
      </c>
      <c r="C13" s="152" t="str">
        <f>VLOOKUP(B13,'Уч юн'!$A$3:$G$780,2,FALSE)</f>
        <v>Мицик Матвей</v>
      </c>
      <c r="D13" s="283" t="str">
        <f>VLOOKUP(B13,'Уч юн'!$A$3:$G$780,3,FALSE)</f>
        <v>2004</v>
      </c>
      <c r="E13" s="281" t="str">
        <f>VLOOKUP(B13,'Уч юн'!$A$3:$G$780,4,FALSE)</f>
        <v>1</v>
      </c>
      <c r="F13" s="152" t="str">
        <f>VLOOKUP(B13,'Уч юн'!$A$3:$G$780,5,FALSE)</f>
        <v>Ярославская</v>
      </c>
      <c r="G13" s="152" t="str">
        <f>VLOOKUP(B13,'Уч юн'!$A$3:$G$780,6,FALSE)</f>
        <v>СШОР№2</v>
      </c>
      <c r="H13" s="284">
        <f t="shared" si="0"/>
        <v>8.6</v>
      </c>
      <c r="I13" s="284"/>
      <c r="J13" s="285">
        <f t="shared" ref="J13:J19" si="2">LOOKUP(M13,$T$3:$AA$3,$T$2:$AA$2)</f>
        <v>2</v>
      </c>
      <c r="K13" s="286">
        <v>8.6</v>
      </c>
      <c r="L13" s="286"/>
      <c r="M13" s="287">
        <f t="shared" si="1"/>
        <v>8.6</v>
      </c>
      <c r="N13" s="288" t="str">
        <f>VLOOKUP(B13,'Уч юн'!$A$3:$G$780,7,FALSE)</f>
        <v>Мицик Ю.И.</v>
      </c>
      <c r="O13" s="119">
        <v>2</v>
      </c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s="159" customFormat="1" ht="19.5" customHeight="1" x14ac:dyDescent="0.25">
      <c r="A14" s="281">
        <v>2</v>
      </c>
      <c r="B14" s="282">
        <v>434</v>
      </c>
      <c r="C14" s="152" t="str">
        <f>VLOOKUP(B14,'Уч юн'!$A$3:$G$780,2,FALSE)</f>
        <v>Мухаметзянов Рафаэль</v>
      </c>
      <c r="D14" s="283" t="str">
        <f>VLOOKUP(B14,'Уч юн'!$A$3:$G$780,3,FALSE)</f>
        <v>2004</v>
      </c>
      <c r="E14" s="281" t="str">
        <f>VLOOKUP(B14,'Уч юн'!$A$3:$G$780,4,FALSE)</f>
        <v>1</v>
      </c>
      <c r="F14" s="152" t="str">
        <f>VLOOKUP(B14,'Уч юн'!$A$3:$G$780,5,FALSE)</f>
        <v>Татарстан</v>
      </c>
      <c r="G14" s="152" t="str">
        <f>VLOOKUP(B14,'Уч юн'!$A$3:$G$780,6,FALSE)</f>
        <v>СШОР "Атлетика"</v>
      </c>
      <c r="H14" s="284">
        <f t="shared" si="0"/>
        <v>8.6</v>
      </c>
      <c r="I14" s="284"/>
      <c r="J14" s="285">
        <f t="shared" si="2"/>
        <v>2</v>
      </c>
      <c r="K14" s="286">
        <v>8.6</v>
      </c>
      <c r="L14" s="286"/>
      <c r="M14" s="287">
        <f t="shared" si="1"/>
        <v>8.6</v>
      </c>
      <c r="N14" s="288" t="str">
        <f>VLOOKUP(B14,'Уч юн'!$A$3:$G$780,7,FALSE)</f>
        <v>Иванова А.С.</v>
      </c>
      <c r="O14" s="294">
        <v>2</v>
      </c>
      <c r="P14" s="295"/>
      <c r="Q14" s="295"/>
      <c r="R14" s="296"/>
      <c r="S14" s="295"/>
      <c r="T14" s="136"/>
      <c r="U14" s="106"/>
      <c r="V14" s="137"/>
      <c r="W14" s="136"/>
      <c r="X14" s="136"/>
      <c r="Y14" s="136"/>
      <c r="Z14" s="136"/>
      <c r="AA14" s="136"/>
      <c r="AB14" s="136"/>
    </row>
    <row r="15" spans="1:28" s="159" customFormat="1" ht="19.5" customHeight="1" x14ac:dyDescent="0.25">
      <c r="A15" s="281">
        <v>4</v>
      </c>
      <c r="B15" s="282">
        <v>301</v>
      </c>
      <c r="C15" s="152" t="str">
        <f>VLOOKUP(B15,'Уч юн'!$A$3:$G$780,2,FALSE)</f>
        <v>Шепилов Владимир</v>
      </c>
      <c r="D15" s="283" t="str">
        <f>VLOOKUP(B15,'Уч юн'!$A$3:$G$780,3,FALSE)</f>
        <v>2004</v>
      </c>
      <c r="E15" s="281" t="str">
        <f>VLOOKUP(B15,'Уч юн'!$A$3:$G$780,4,FALSE)</f>
        <v>3</v>
      </c>
      <c r="F15" s="152" t="str">
        <f>VLOOKUP(B15,'Уч юн'!$A$3:$G$780,5,FALSE)</f>
        <v>Саратовская</v>
      </c>
      <c r="G15" s="152" t="str">
        <f>VLOOKUP(B15,'Уч юн'!$A$3:$G$780,6,FALSE)</f>
        <v>СШОР№6</v>
      </c>
      <c r="H15" s="284">
        <f t="shared" si="0"/>
        <v>8.9</v>
      </c>
      <c r="I15" s="284"/>
      <c r="J15" s="285">
        <f t="shared" si="2"/>
        <v>2</v>
      </c>
      <c r="K15" s="286">
        <v>8.9</v>
      </c>
      <c r="L15" s="286"/>
      <c r="M15" s="287">
        <f t="shared" si="1"/>
        <v>8.9</v>
      </c>
      <c r="N15" s="288" t="str">
        <f>VLOOKUP(B15,'Уч юн'!$A$3:$G$780,7,FALSE)</f>
        <v>Бочкарева М.В.</v>
      </c>
      <c r="O15" s="285">
        <v>4</v>
      </c>
      <c r="P15" s="293"/>
      <c r="Q15" s="293"/>
      <c r="R15" s="293"/>
      <c r="S15" s="293"/>
      <c r="T15" s="106"/>
    </row>
    <row r="16" spans="1:28" s="159" customFormat="1" ht="19.5" customHeight="1" x14ac:dyDescent="0.25">
      <c r="A16" s="281">
        <v>5</v>
      </c>
      <c r="B16" s="282">
        <v>44</v>
      </c>
      <c r="C16" s="152" t="str">
        <f>VLOOKUP(B16,'Уч юн'!$A$3:$G$780,2,FALSE)</f>
        <v>Татаринов Ян</v>
      </c>
      <c r="D16" s="283" t="str">
        <f>VLOOKUP(B16,'Уч юн'!$A$3:$G$780,3,FALSE)</f>
        <v>2004</v>
      </c>
      <c r="E16" s="281" t="str">
        <f>VLOOKUP(B16,'Уч юн'!$A$3:$G$780,4,FALSE)</f>
        <v>2</v>
      </c>
      <c r="F16" s="152" t="str">
        <f>VLOOKUP(B16,'Уч юн'!$A$3:$G$780,5,FALSE)</f>
        <v>Курская</v>
      </c>
      <c r="G16" s="152" t="str">
        <f>VLOOKUP(B16,'Уч юн'!$A$3:$G$780,6,FALSE)</f>
        <v xml:space="preserve">СШОР </v>
      </c>
      <c r="H16" s="284">
        <f t="shared" si="0"/>
        <v>9</v>
      </c>
      <c r="I16" s="284"/>
      <c r="J16" s="285">
        <f t="shared" si="2"/>
        <v>2</v>
      </c>
      <c r="K16" s="286">
        <v>9</v>
      </c>
      <c r="L16" s="286"/>
      <c r="M16" s="287">
        <f t="shared" si="1"/>
        <v>9</v>
      </c>
      <c r="N16" s="288" t="str">
        <f>VLOOKUP(B16,'Уч юн'!$A$3:$G$780,7,FALSE)</f>
        <v>Геращенко Г.А.</v>
      </c>
      <c r="O16" s="119">
        <v>5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s="106" customFormat="1" ht="19.5" customHeight="1" x14ac:dyDescent="0.25">
      <c r="A17" s="281">
        <v>6</v>
      </c>
      <c r="B17" s="282">
        <v>15</v>
      </c>
      <c r="C17" s="152" t="str">
        <f>VLOOKUP(B17,'Уч юн'!$A$3:$G$780,2,FALSE)</f>
        <v>Мороз Даниил</v>
      </c>
      <c r="D17" s="283" t="str">
        <f>VLOOKUP(B17,'Уч юн'!$A$3:$G$780,3,FALSE)</f>
        <v>2004</v>
      </c>
      <c r="E17" s="281" t="str">
        <f>VLOOKUP(B17,'Уч юн'!$A$3:$G$780,4,FALSE)</f>
        <v>3</v>
      </c>
      <c r="F17" s="152" t="str">
        <f>VLOOKUP(B17,'Уч юн'!$A$3:$G$780,5,FALSE)</f>
        <v>Ленинградская</v>
      </c>
      <c r="G17" s="152" t="str">
        <f>VLOOKUP(B17,'Уч юн'!$A$3:$G$780,6,FALSE)</f>
        <v xml:space="preserve">ДЮСШ </v>
      </c>
      <c r="H17" s="284">
        <f t="shared" si="0"/>
        <v>9.1</v>
      </c>
      <c r="I17" s="284"/>
      <c r="J17" s="285">
        <f t="shared" si="2"/>
        <v>2</v>
      </c>
      <c r="K17" s="286">
        <v>9.1</v>
      </c>
      <c r="L17" s="286"/>
      <c r="M17" s="287">
        <f t="shared" si="1"/>
        <v>9.1</v>
      </c>
      <c r="N17" s="288" t="str">
        <f>VLOOKUP(B17,'Уч юн'!$A$3:$G$780,7,FALSE)</f>
        <v>Пашкевич О.Н.</v>
      </c>
      <c r="O17" s="119">
        <v>6</v>
      </c>
    </row>
    <row r="18" spans="1:28" s="106" customFormat="1" ht="19.5" customHeight="1" x14ac:dyDescent="0.25">
      <c r="A18" s="281">
        <v>7</v>
      </c>
      <c r="B18" s="282">
        <v>389</v>
      </c>
      <c r="C18" s="152" t="str">
        <f>VLOOKUP(B18,'Уч юн'!$A$3:$G$780,2,FALSE)</f>
        <v>Хилько Артем</v>
      </c>
      <c r="D18" s="283" t="str">
        <f>VLOOKUP(B18,'Уч юн'!$A$3:$G$780,3,FALSE)</f>
        <v>2004</v>
      </c>
      <c r="E18" s="281" t="str">
        <f>VLOOKUP(B18,'Уч юн'!$A$3:$G$780,4,FALSE)</f>
        <v>3</v>
      </c>
      <c r="F18" s="152" t="str">
        <f>VLOOKUP(B18,'Уч юн'!$A$3:$G$780,5,FALSE)</f>
        <v>Ульяновская</v>
      </c>
      <c r="G18" s="152" t="str">
        <f>VLOOKUP(B18,'Уч юн'!$A$3:$G$780,6,FALSE)</f>
        <v>ССШОР по л/а</v>
      </c>
      <c r="H18" s="284">
        <f t="shared" si="0"/>
        <v>9.3000000000000007</v>
      </c>
      <c r="I18" s="284"/>
      <c r="J18" s="285">
        <f t="shared" si="2"/>
        <v>3</v>
      </c>
      <c r="K18" s="286">
        <v>9.3000000000000007</v>
      </c>
      <c r="L18" s="286"/>
      <c r="M18" s="287">
        <f t="shared" si="1"/>
        <v>9.3000000000000007</v>
      </c>
      <c r="N18" s="288" t="str">
        <f>VLOOKUP(B18,'Уч юн'!$A$3:$G$780,7,FALSE)</f>
        <v>Минюкевич М.В.</v>
      </c>
      <c r="O18" s="285">
        <v>7</v>
      </c>
      <c r="P18" s="293"/>
      <c r="Q18" s="293"/>
      <c r="R18" s="293"/>
      <c r="S18" s="297"/>
      <c r="U18" s="136"/>
      <c r="V18" s="166"/>
      <c r="W18" s="159"/>
      <c r="X18" s="159"/>
      <c r="Y18" s="159"/>
      <c r="Z18" s="159"/>
      <c r="AA18" s="159"/>
      <c r="AB18" s="159"/>
    </row>
    <row r="19" spans="1:28" s="106" customFormat="1" ht="19.5" customHeight="1" x14ac:dyDescent="0.25">
      <c r="A19" s="281">
        <v>8</v>
      </c>
      <c r="B19" s="282">
        <v>103</v>
      </c>
      <c r="C19" s="152" t="str">
        <f>VLOOKUP(B19,'Уч юн'!$A$3:$G$780,2,FALSE)</f>
        <v>Гурин Дмитрий</v>
      </c>
      <c r="D19" s="283" t="str">
        <f>VLOOKUP(B19,'Уч юн'!$A$3:$G$780,3,FALSE)</f>
        <v>2004</v>
      </c>
      <c r="E19" s="281" t="str">
        <f>VLOOKUP(B19,'Уч юн'!$A$3:$G$780,4,FALSE)</f>
        <v>2</v>
      </c>
      <c r="F19" s="152" t="str">
        <f>VLOOKUP(B19,'Уч юн'!$A$3:$G$780,5,FALSE)</f>
        <v>Свердловская</v>
      </c>
      <c r="G19" s="152" t="str">
        <f>VLOOKUP(B19,'Уч юн'!$A$3:$G$780,6,FALSE)</f>
        <v>ДЮСШ "Олимп"</v>
      </c>
      <c r="H19" s="284">
        <f t="shared" si="0"/>
        <v>10.199999999999999</v>
      </c>
      <c r="I19" s="284"/>
      <c r="J19" s="285" t="str">
        <f t="shared" si="2"/>
        <v>1юн</v>
      </c>
      <c r="K19" s="286">
        <v>10.199999999999999</v>
      </c>
      <c r="L19" s="286"/>
      <c r="M19" s="287">
        <f t="shared" si="1"/>
        <v>10.199999999999999</v>
      </c>
      <c r="N19" s="288" t="str">
        <f>VLOOKUP(B19,'Уч юн'!$A$3:$G$780,7,FALSE)</f>
        <v>Рязанов В.И.</v>
      </c>
      <c r="O19" s="119">
        <v>8</v>
      </c>
    </row>
    <row r="20" spans="1:28" s="106" customFormat="1" ht="15" customHeight="1" x14ac:dyDescent="0.25">
      <c r="A20" s="281"/>
      <c r="B20" s="282"/>
      <c r="C20" s="152"/>
      <c r="D20" s="283"/>
      <c r="E20" s="281"/>
      <c r="F20" s="152"/>
      <c r="G20" s="152"/>
      <c r="H20" s="284"/>
      <c r="I20" s="284"/>
      <c r="J20" s="285"/>
      <c r="K20" s="289"/>
      <c r="L20" s="289"/>
      <c r="M20" s="289"/>
      <c r="N20" s="288"/>
      <c r="O20" s="119"/>
    </row>
    <row r="21" spans="1:28" s="106" customFormat="1" ht="15.75" x14ac:dyDescent="0.25">
      <c r="A21" s="559" t="s">
        <v>650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224"/>
      <c r="U21" s="224"/>
      <c r="V21" s="224"/>
      <c r="W21" s="224"/>
      <c r="X21" s="224"/>
      <c r="Y21" s="224"/>
      <c r="Z21" s="224"/>
      <c r="AA21" s="224"/>
      <c r="AB21" s="224"/>
    </row>
    <row r="22" spans="1:28" s="106" customFormat="1" ht="15.75" x14ac:dyDescent="0.25">
      <c r="A22" s="558" t="s">
        <v>56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224"/>
      <c r="U22" s="225"/>
      <c r="V22" s="225"/>
    </row>
    <row r="23" spans="1:28" s="227" customFormat="1" ht="15.75" x14ac:dyDescent="0.25">
      <c r="A23" s="228"/>
      <c r="B23" s="226"/>
      <c r="C23" s="229" t="s">
        <v>48</v>
      </c>
      <c r="D23" s="230"/>
      <c r="E23" s="228"/>
      <c r="F23" s="231"/>
      <c r="G23" s="231"/>
      <c r="I23" s="267"/>
      <c r="J23" s="232" t="s">
        <v>19</v>
      </c>
      <c r="K23" s="234"/>
      <c r="L23" s="234"/>
      <c r="M23" s="234"/>
      <c r="N23" s="290" t="s">
        <v>653</v>
      </c>
      <c r="O23" s="560" t="s">
        <v>24</v>
      </c>
      <c r="P23" s="560"/>
      <c r="Q23" s="574" t="s">
        <v>637</v>
      </c>
      <c r="R23" s="575"/>
      <c r="S23" s="575"/>
    </row>
    <row r="24" spans="1:28" s="240" customFormat="1" ht="31.5" x14ac:dyDescent="0.2">
      <c r="A24" s="235" t="s">
        <v>1</v>
      </c>
      <c r="B24" s="235" t="s">
        <v>20</v>
      </c>
      <c r="C24" s="235" t="s">
        <v>2</v>
      </c>
      <c r="D24" s="236" t="s">
        <v>3</v>
      </c>
      <c r="E24" s="235" t="s">
        <v>4</v>
      </c>
      <c r="F24" s="235" t="s">
        <v>5</v>
      </c>
      <c r="G24" s="235" t="s">
        <v>6</v>
      </c>
      <c r="H24" s="237" t="s">
        <v>8</v>
      </c>
      <c r="I24" s="255"/>
      <c r="J24" s="235" t="s">
        <v>17</v>
      </c>
      <c r="K24" s="237" t="s">
        <v>18</v>
      </c>
      <c r="L24" s="237" t="s">
        <v>19</v>
      </c>
      <c r="M24" s="237" t="s">
        <v>22</v>
      </c>
      <c r="N24" s="235" t="s">
        <v>9</v>
      </c>
      <c r="O24" s="573" t="s">
        <v>10</v>
      </c>
      <c r="P24" s="573"/>
      <c r="Q24" s="573"/>
      <c r="R24" s="241" t="s">
        <v>11</v>
      </c>
      <c r="S24" s="239" t="s">
        <v>1</v>
      </c>
    </row>
    <row r="25" spans="1:28" s="159" customFormat="1" ht="19.5" customHeight="1" x14ac:dyDescent="0.2">
      <c r="A25" s="281">
        <v>1</v>
      </c>
      <c r="B25" s="282">
        <v>99</v>
      </c>
      <c r="C25" s="152" t="str">
        <f>VLOOKUP(B25,'Уч юн'!$A$3:$G$780,2,FALSE)</f>
        <v>Келин Егор</v>
      </c>
      <c r="D25" s="283" t="str">
        <f>VLOOKUP(B25,'Уч юн'!$A$3:$G$780,3,FALSE)</f>
        <v>2006</v>
      </c>
      <c r="E25" s="281" t="str">
        <f>VLOOKUP(B25,'Уч юн'!$A$3:$G$780,4,FALSE)</f>
        <v>3</v>
      </c>
      <c r="F25" s="152" t="str">
        <f>VLOOKUP(B25,'Уч юн'!$A$3:$G$780,5,FALSE)</f>
        <v>Свердловская</v>
      </c>
      <c r="G25" s="152" t="str">
        <f>VLOOKUP(B25,'Уч юн'!$A$3:$G$780,6,FALSE)</f>
        <v>СДЮСШОР "Юность"</v>
      </c>
      <c r="H25" s="284">
        <f t="shared" ref="H25:H31" si="3">K25</f>
        <v>9.1999999999999993</v>
      </c>
      <c r="I25" s="284"/>
      <c r="J25" s="285">
        <f t="shared" ref="J25:J31" si="4">LOOKUP(M25,$T$3:$AA$3,$T$2:$AA$2)</f>
        <v>3</v>
      </c>
      <c r="K25" s="286">
        <v>9.1999999999999993</v>
      </c>
      <c r="L25" s="286"/>
      <c r="M25" s="287">
        <f t="shared" ref="M25:M31" si="5">SMALL(K25:L25,1)+0</f>
        <v>9.1999999999999993</v>
      </c>
      <c r="N25" s="152" t="str">
        <f>VLOOKUP(B25,'Уч юн'!$A$3:$G$780,7,FALSE)</f>
        <v>Сыроешкина С.В.</v>
      </c>
      <c r="O25" s="298">
        <v>1</v>
      </c>
      <c r="P25" s="268"/>
      <c r="Q25" s="268"/>
      <c r="R25" s="268"/>
      <c r="S25" s="268"/>
    </row>
    <row r="26" spans="1:28" s="159" customFormat="1" ht="19.5" customHeight="1" x14ac:dyDescent="0.2">
      <c r="A26" s="281">
        <v>2</v>
      </c>
      <c r="B26" s="282">
        <v>105</v>
      </c>
      <c r="C26" s="152" t="str">
        <f>VLOOKUP(B26,'Уч юн'!$A$3:$G$780,2,FALSE)</f>
        <v>Новиков Григорий</v>
      </c>
      <c r="D26" s="283" t="str">
        <f>VLOOKUP(B26,'Уч юн'!$A$3:$G$780,3,FALSE)</f>
        <v>2006</v>
      </c>
      <c r="E26" s="281" t="str">
        <f>VLOOKUP(B26,'Уч юн'!$A$3:$G$780,4,FALSE)</f>
        <v>3</v>
      </c>
      <c r="F26" s="152" t="str">
        <f>VLOOKUP(B26,'Уч юн'!$A$3:$G$780,5,FALSE)</f>
        <v>Свердловская</v>
      </c>
      <c r="G26" s="152" t="str">
        <f>VLOOKUP(B26,'Уч юн'!$A$3:$G$780,6,FALSE)</f>
        <v>ДЮСШ№4</v>
      </c>
      <c r="H26" s="284">
        <f t="shared" si="3"/>
        <v>9.3000000000000007</v>
      </c>
      <c r="I26" s="284"/>
      <c r="J26" s="285">
        <f t="shared" si="4"/>
        <v>3</v>
      </c>
      <c r="K26" s="286">
        <v>9.3000000000000007</v>
      </c>
      <c r="L26" s="286"/>
      <c r="M26" s="287">
        <f t="shared" si="5"/>
        <v>9.3000000000000007</v>
      </c>
      <c r="N26" s="152" t="str">
        <f>VLOOKUP(B26,'Уч юн'!$A$3:$G$780,7,FALSE)</f>
        <v>Семкин А.В.</v>
      </c>
      <c r="O26" s="298">
        <v>2</v>
      </c>
      <c r="P26" s="268"/>
      <c r="Q26" s="268"/>
      <c r="R26" s="268"/>
      <c r="S26" s="268"/>
    </row>
    <row r="27" spans="1:28" s="159" customFormat="1" ht="19.5" customHeight="1" x14ac:dyDescent="0.2">
      <c r="A27" s="281">
        <v>3</v>
      </c>
      <c r="B27" s="282">
        <v>98</v>
      </c>
      <c r="C27" s="152" t="str">
        <f>VLOOKUP(B27,'Уч юн'!$A$3:$G$780,2,FALSE)</f>
        <v>Келин Даниил</v>
      </c>
      <c r="D27" s="283" t="str">
        <f>VLOOKUP(B27,'Уч юн'!$A$3:$G$780,3,FALSE)</f>
        <v>2006</v>
      </c>
      <c r="E27" s="281" t="str">
        <f>VLOOKUP(B27,'Уч юн'!$A$3:$G$780,4,FALSE)</f>
        <v>3</v>
      </c>
      <c r="F27" s="152" t="str">
        <f>VLOOKUP(B27,'Уч юн'!$A$3:$G$780,5,FALSE)</f>
        <v>Свердловская</v>
      </c>
      <c r="G27" s="152" t="str">
        <f>VLOOKUP(B27,'Уч юн'!$A$3:$G$780,6,FALSE)</f>
        <v>СДЮСШОР "Юность"</v>
      </c>
      <c r="H27" s="284">
        <f t="shared" si="3"/>
        <v>9.3000000000000007</v>
      </c>
      <c r="I27" s="284"/>
      <c r="J27" s="285">
        <f t="shared" si="4"/>
        <v>3</v>
      </c>
      <c r="K27" s="286">
        <v>9.3000000000000007</v>
      </c>
      <c r="L27" s="286"/>
      <c r="M27" s="287">
        <f t="shared" si="5"/>
        <v>9.3000000000000007</v>
      </c>
      <c r="N27" s="152" t="str">
        <f>VLOOKUP(B27,'Уч юн'!$A$3:$G$780,7,FALSE)</f>
        <v>Сыроешкина С.В.</v>
      </c>
      <c r="O27" s="299">
        <v>3</v>
      </c>
      <c r="P27" s="180"/>
      <c r="Q27" s="180"/>
      <c r="R27" s="180"/>
      <c r="S27" s="180"/>
    </row>
    <row r="28" spans="1:28" s="159" customFormat="1" ht="19.5" customHeight="1" x14ac:dyDescent="0.2">
      <c r="A28" s="281">
        <v>4</v>
      </c>
      <c r="B28" s="282">
        <v>341</v>
      </c>
      <c r="C28" s="152" t="str">
        <f>VLOOKUP(B28,'Уч юн'!$A$3:$G$780,2,FALSE)</f>
        <v>Петрашко Сергей</v>
      </c>
      <c r="D28" s="283" t="str">
        <f>VLOOKUP(B28,'Уч юн'!$A$3:$G$780,3,FALSE)</f>
        <v>2006</v>
      </c>
      <c r="E28" s="281" t="str">
        <f>VLOOKUP(B28,'Уч юн'!$A$3:$G$780,4,FALSE)</f>
        <v>1ю</v>
      </c>
      <c r="F28" s="152" t="str">
        <f>VLOOKUP(B28,'Уч юн'!$A$3:$G$780,5,FALSE)</f>
        <v>С.-Петербург</v>
      </c>
      <c r="G28" s="152" t="str">
        <f>VLOOKUP(B28,'Уч юн'!$A$3:$G$780,6,FALSE)</f>
        <v>СШОР по л/а №1</v>
      </c>
      <c r="H28" s="284">
        <f t="shared" si="3"/>
        <v>9.6</v>
      </c>
      <c r="I28" s="284"/>
      <c r="J28" s="285">
        <f t="shared" si="4"/>
        <v>3</v>
      </c>
      <c r="K28" s="286">
        <v>9.6</v>
      </c>
      <c r="L28" s="286"/>
      <c r="M28" s="287">
        <f t="shared" si="5"/>
        <v>9.6</v>
      </c>
      <c r="N28" s="300" t="str">
        <f>VLOOKUP(B28,'Уч юн'!$A$3:$G$780,7,FALSE)</f>
        <v>Кузнецова С.В., Иудина М.М., Филиппова М.С.</v>
      </c>
      <c r="O28" s="302">
        <v>4</v>
      </c>
      <c r="P28" s="303"/>
      <c r="Q28" s="303"/>
      <c r="R28" s="304"/>
      <c r="S28" s="303"/>
    </row>
    <row r="29" spans="1:28" s="159" customFormat="1" ht="19.5" customHeight="1" x14ac:dyDescent="0.2">
      <c r="A29" s="281">
        <v>5</v>
      </c>
      <c r="B29" s="282">
        <v>464</v>
      </c>
      <c r="C29" s="152" t="str">
        <f>VLOOKUP(B29,'Уч юн'!$A$3:$G$780,2,FALSE)</f>
        <v>Тополев Александр</v>
      </c>
      <c r="D29" s="283" t="str">
        <f>VLOOKUP(B29,'Уч юн'!$A$3:$G$780,3,FALSE)</f>
        <v>2006</v>
      </c>
      <c r="E29" s="281" t="str">
        <f>VLOOKUP(B29,'Уч юн'!$A$3:$G$780,4,FALSE)</f>
        <v>1ю</v>
      </c>
      <c r="F29" s="152" t="str">
        <f>VLOOKUP(B29,'Уч юн'!$A$3:$G$780,5,FALSE)</f>
        <v>Саратовская</v>
      </c>
      <c r="G29" s="152" t="str">
        <f>VLOOKUP(B29,'Уч юн'!$A$3:$G$780,6,FALSE)</f>
        <v>СШ Юность</v>
      </c>
      <c r="H29" s="284">
        <f t="shared" si="3"/>
        <v>10.7</v>
      </c>
      <c r="I29" s="284"/>
      <c r="J29" s="285" t="str">
        <f t="shared" si="4"/>
        <v>2юн</v>
      </c>
      <c r="K29" s="286">
        <v>10.7</v>
      </c>
      <c r="L29" s="286"/>
      <c r="M29" s="287">
        <f t="shared" si="5"/>
        <v>10.7</v>
      </c>
      <c r="N29" s="152" t="str">
        <f>VLOOKUP(B29,'Уч юн'!$A$3:$G$780,7,FALSE)</f>
        <v>Тимошенко Е.В.</v>
      </c>
      <c r="O29" s="298">
        <v>5</v>
      </c>
      <c r="P29" s="268"/>
      <c r="Q29" s="268"/>
      <c r="R29" s="268"/>
      <c r="S29" s="268"/>
    </row>
    <row r="30" spans="1:28" s="159" customFormat="1" ht="19.5" customHeight="1" x14ac:dyDescent="0.2">
      <c r="A30" s="281">
        <v>6</v>
      </c>
      <c r="B30" s="282">
        <v>467</v>
      </c>
      <c r="C30" s="152" t="str">
        <f>VLOOKUP(B30,'Уч юн'!$A$3:$G$780,2,FALSE)</f>
        <v>Демшин Александр</v>
      </c>
      <c r="D30" s="283" t="str">
        <f>VLOOKUP(B30,'Уч юн'!$A$3:$G$780,3,FALSE)</f>
        <v>2006</v>
      </c>
      <c r="E30" s="281" t="str">
        <f>VLOOKUP(B30,'Уч юн'!$A$3:$G$780,4,FALSE)</f>
        <v>1ю</v>
      </c>
      <c r="F30" s="152" t="str">
        <f>VLOOKUP(B30,'Уч юн'!$A$3:$G$780,5,FALSE)</f>
        <v>Саратовская</v>
      </c>
      <c r="G30" s="152" t="str">
        <f>VLOOKUP(B30,'Уч юн'!$A$3:$G$780,6,FALSE)</f>
        <v>СШ Юность</v>
      </c>
      <c r="H30" s="284">
        <f t="shared" si="3"/>
        <v>11</v>
      </c>
      <c r="I30" s="284"/>
      <c r="J30" s="285" t="str">
        <f t="shared" si="4"/>
        <v>3юн</v>
      </c>
      <c r="K30" s="286">
        <v>11</v>
      </c>
      <c r="L30" s="286"/>
      <c r="M30" s="287">
        <f t="shared" si="5"/>
        <v>11</v>
      </c>
      <c r="N30" s="152" t="str">
        <f>VLOOKUP(B30,'Уч юн'!$A$3:$G$780,7,FALSE)</f>
        <v>Тимошенко Е.В.</v>
      </c>
      <c r="O30" s="299">
        <v>6</v>
      </c>
      <c r="P30" s="180"/>
      <c r="Q30" s="180"/>
      <c r="R30" s="180"/>
      <c r="S30" s="180"/>
    </row>
    <row r="31" spans="1:28" s="159" customFormat="1" ht="19.5" customHeight="1" x14ac:dyDescent="0.2">
      <c r="A31" s="281">
        <v>7</v>
      </c>
      <c r="B31" s="282">
        <v>5</v>
      </c>
      <c r="C31" s="152" t="str">
        <f>VLOOKUP(B31,'Уч юн'!$A$3:$G$780,2,FALSE)</f>
        <v>Масленников Артем</v>
      </c>
      <c r="D31" s="283" t="str">
        <f>VLOOKUP(B31,'Уч юн'!$A$3:$G$780,3,FALSE)</f>
        <v>2006</v>
      </c>
      <c r="E31" s="281" t="str">
        <f>VLOOKUP(B31,'Уч юн'!$A$3:$G$780,4,FALSE)</f>
        <v>3</v>
      </c>
      <c r="F31" s="152" t="str">
        <f>VLOOKUP(B31,'Уч юн'!$A$3:$G$780,5,FALSE)</f>
        <v>Белгородская</v>
      </c>
      <c r="G31" s="152" t="str">
        <f>VLOOKUP(B31,'Уч юн'!$A$3:$G$780,6,FALSE)</f>
        <v>ДЮСШ№2</v>
      </c>
      <c r="H31" s="284">
        <f t="shared" si="3"/>
        <v>11.6</v>
      </c>
      <c r="I31" s="284"/>
      <c r="J31" s="285" t="str">
        <f t="shared" si="4"/>
        <v>3юн</v>
      </c>
      <c r="K31" s="286">
        <v>11.6</v>
      </c>
      <c r="L31" s="286"/>
      <c r="M31" s="287">
        <f t="shared" si="5"/>
        <v>11.6</v>
      </c>
      <c r="N31" s="152" t="str">
        <f>VLOOKUP(B31,'Уч юн'!$A$3:$G$780,7,FALSE)</f>
        <v>Кальная О.В.</v>
      </c>
      <c r="O31" s="298">
        <v>7</v>
      </c>
      <c r="P31" s="268"/>
      <c r="Q31" s="268"/>
      <c r="R31" s="268"/>
      <c r="S31" s="268"/>
    </row>
    <row r="32" spans="1:28" s="258" customFormat="1" x14ac:dyDescent="0.2">
      <c r="A32" s="305"/>
      <c r="B32" s="30"/>
      <c r="C32" s="16"/>
      <c r="D32" s="306"/>
      <c r="E32" s="30"/>
      <c r="F32" s="7"/>
      <c r="G32" s="22"/>
      <c r="H32" s="307"/>
      <c r="I32" s="307"/>
      <c r="J32" s="30"/>
      <c r="K32" s="308"/>
      <c r="L32" s="308"/>
      <c r="M32" s="308"/>
      <c r="N32" s="16"/>
      <c r="O32" s="309"/>
    </row>
    <row r="33" spans="3:7" x14ac:dyDescent="0.2">
      <c r="C33" s="15" t="s">
        <v>655</v>
      </c>
      <c r="G33" s="25" t="s">
        <v>657</v>
      </c>
    </row>
    <row r="35" spans="3:7" x14ac:dyDescent="0.2">
      <c r="C35" s="15" t="s">
        <v>656</v>
      </c>
      <c r="G35" s="25" t="s">
        <v>658</v>
      </c>
    </row>
  </sheetData>
  <customSheetViews>
    <customSheetView guid="{AB6DF331-6F3D-4A04-9B31-9285668B630A}" showPageBreaks="1" fitToPage="1" printArea="1" hiddenColumns="1" view="pageBreakPreview">
      <selection activeCell="F32" sqref="F32"/>
      <colBreaks count="1" manualBreakCount="1">
        <brk id="15" max="27" man="1"/>
      </colBreaks>
      <pageMargins left="0.19685039370078741" right="0.15748031496062992" top="0.15748031496062992" bottom="0.15748031496062992" header="0.15748031496062992" footer="0.15748031496062992"/>
      <printOptions horizontalCentered="1"/>
      <pageSetup paperSize="9" scale="97" orientation="landscape" r:id="rId1"/>
      <headerFooter alignWithMargins="0"/>
    </customSheetView>
    <customSheetView guid="{2CB5C6AB-8CA4-4A12-8C86-30C44E11A564}" showPageBreaks="1" printArea="1" hiddenColumns="1" view="pageBreakPreview">
      <selection activeCell="A25" sqref="A25:IV27"/>
      <pageMargins left="0.19685039370078741" right="0.15748031496062992" top="0.15748031496062992" bottom="0.15748031496062992" header="0.15748031496062992" footer="0.15748031496062992"/>
      <printOptions horizontalCentered="1"/>
      <pageSetup paperSize="9" scale="96" fitToHeight="2" orientation="landscape" r:id="rId2"/>
      <headerFooter alignWithMargins="0"/>
    </customSheetView>
    <customSheetView guid="{4654A10B-BF2C-4F91-B821-84CF341F9FF3}" showPageBreaks="1" hiddenRows="1" hiddenColumns="1" view="pageBreakPreview" topLeftCell="A7">
      <selection activeCell="X15" sqref="X15"/>
      <colBreaks count="1" manualBreakCount="1">
        <brk id="29" max="113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scale="72" fitToHeight="2" orientation="landscape" r:id="rId3"/>
      <headerFooter alignWithMargins="0"/>
    </customSheetView>
    <customSheetView guid="{A52F393E-587E-40A2-B224-F36DC3F0F66D}" showPageBreaks="1" hiddenColumns="1" view="pageBreakPreview" topLeftCell="D5">
      <selection activeCell="AB18" sqref="AB18"/>
      <colBreaks count="3" manualBreakCount="3">
        <brk id="28" max="98" man="1"/>
        <brk id="29" max="117" man="1"/>
        <brk id="46" max="117" man="1"/>
      </colBreaks>
      <pageMargins left="0.2" right="0.15748031496062992" top="0.15748031496062992" bottom="0.15748031496062992" header="0.15748031496062992" footer="0.15748031496062992"/>
      <printOptions horizontalCentered="1"/>
      <pageSetup paperSize="9" scale="90" fitToHeight="2" orientation="portrait" r:id="rId4"/>
      <headerFooter alignWithMargins="0"/>
    </customSheetView>
    <customSheetView guid="{948F6758-08EB-455E-9DF2-723DFC2E4E47}" showPageBreaks="1" fitToPage="1" printArea="1" hiddenColumns="1" view="pageBreakPreview" topLeftCell="A19">
      <selection activeCell="A33" sqref="A33:IV35"/>
      <colBreaks count="1" manualBreakCount="1">
        <brk id="14" max="37" man="1"/>
      </colBreaks>
      <pageMargins left="0.15748031496062992" right="0.15748031496062992" top="0.15748031496062992" bottom="0.15748031496062992" header="0.15748031496062992" footer="0.15748031496062992"/>
      <printOptions horizontalCentered="1"/>
      <pageSetup paperSize="9" scale="89" orientation="landscape" r:id="rId5"/>
      <headerFooter alignWithMargins="0"/>
    </customSheetView>
  </customSheetViews>
  <mergeCells count="18">
    <mergeCell ref="O11:Q11"/>
    <mergeCell ref="A9:S9"/>
    <mergeCell ref="O10:P10"/>
    <mergeCell ref="Q10:S10"/>
    <mergeCell ref="A21:S21"/>
    <mergeCell ref="A22:S22"/>
    <mergeCell ref="O23:P23"/>
    <mergeCell ref="O24:Q24"/>
    <mergeCell ref="Q23:S23"/>
    <mergeCell ref="H10:J10"/>
    <mergeCell ref="A1:S1"/>
    <mergeCell ref="A2:S2"/>
    <mergeCell ref="A3:S3"/>
    <mergeCell ref="A5:S5"/>
    <mergeCell ref="D6:M6"/>
    <mergeCell ref="N6:S6"/>
    <mergeCell ref="A4:S4"/>
    <mergeCell ref="A8:S8"/>
  </mergeCells>
  <phoneticPr fontId="7" type="noConversion"/>
  <printOptions horizontalCentered="1"/>
  <pageMargins left="0.15748031496062992" right="0.15748031496062992" top="0.15748031496062992" bottom="0.15748031496062992" header="0.15748031496062992" footer="0.15748031496062992"/>
  <pageSetup paperSize="9" scale="98" orientation="landscape" r:id="rId6"/>
  <headerFooter alignWithMargins="0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Уч юн</vt:lpstr>
      <vt:lpstr>60 юн</vt:lpstr>
      <vt:lpstr>200 юн</vt:lpstr>
      <vt:lpstr>400 юн</vt:lpstr>
      <vt:lpstr>800 юн</vt:lpstr>
      <vt:lpstr>1000 юн</vt:lpstr>
      <vt:lpstr>1500 юн</vt:lpstr>
      <vt:lpstr>3000  юн</vt:lpstr>
      <vt:lpstr>60 сб юн</vt:lpstr>
      <vt:lpstr>1500сп  юн</vt:lpstr>
      <vt:lpstr>2000сп  юн</vt:lpstr>
      <vt:lpstr>СХ  юн</vt:lpstr>
      <vt:lpstr>4х200 юн</vt:lpstr>
      <vt:lpstr>выс юн</vt:lpstr>
      <vt:lpstr>длина юн</vt:lpstr>
      <vt:lpstr>тройной юн</vt:lpstr>
      <vt:lpstr>ядро юн</vt:lpstr>
      <vt:lpstr>'1000 юн'!Область_печати</vt:lpstr>
      <vt:lpstr>'1500 юн'!Область_печати</vt:lpstr>
      <vt:lpstr>'1500сп  юн'!Область_печати</vt:lpstr>
      <vt:lpstr>'200 юн'!Область_печати</vt:lpstr>
      <vt:lpstr>'2000сп  юн'!Область_печати</vt:lpstr>
      <vt:lpstr>'3000  юн'!Область_печати</vt:lpstr>
      <vt:lpstr>'400 юн'!Область_печати</vt:lpstr>
      <vt:lpstr>'60 сб юн'!Область_печати</vt:lpstr>
      <vt:lpstr>'60 юн'!Область_печати</vt:lpstr>
      <vt:lpstr>'800 юн'!Область_печати</vt:lpstr>
      <vt:lpstr>'выс юн'!Область_печати</vt:lpstr>
      <vt:lpstr>'длина юн'!Область_печати</vt:lpstr>
      <vt:lpstr>'СХ  юн'!Область_печати</vt:lpstr>
      <vt:lpstr>'тройной юн'!Область_печати</vt:lpstr>
      <vt:lpstr>'ядро юн'!Область_печати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2019-03-03T13:18:25Z</cp:lastPrinted>
  <dcterms:created xsi:type="dcterms:W3CDTF">2012-01-29T11:02:14Z</dcterms:created>
  <dcterms:modified xsi:type="dcterms:W3CDTF">2019-03-03T13:20:38Z</dcterms:modified>
</cp:coreProperties>
</file>